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920" tabRatio="840" activeTab="3"/>
  </bookViews>
  <sheets>
    <sheet name="MENU" sheetId="1" r:id="rId1"/>
    <sheet name="IMU Prima casa" sheetId="2" r:id="rId2"/>
    <sheet name="IMU altri immobili" sheetId="3" r:id="rId3"/>
    <sheet name="IMU gruppo D" sheetId="4" r:id="rId4"/>
    <sheet name="IMU Aree fabbricabili" sheetId="5" r:id="rId5"/>
    <sheet name="Aliquote" sheetId="6" r:id="rId6"/>
    <sheet name="Moltiplicatori" sheetId="7" r:id="rId7"/>
    <sheet name="Codici tributo" sheetId="8" r:id="rId8"/>
  </sheets>
  <definedNames>
    <definedName name="Categoria">'Moltiplicatori'!$A$1:$A$37</definedName>
    <definedName name="Moltiplicatore">'Moltiplicatori'!$A$1:$B$37</definedName>
  </definedNames>
  <calcPr fullCalcOnLoad="1"/>
</workbook>
</file>

<file path=xl/sharedStrings.xml><?xml version="1.0" encoding="utf-8"?>
<sst xmlns="http://schemas.openxmlformats.org/spreadsheetml/2006/main" count="268" uniqueCount="183">
  <si>
    <t>Valore catastale (base imponibile)</t>
  </si>
  <si>
    <t>Categoria</t>
  </si>
  <si>
    <t>Moltiplicatore</t>
  </si>
  <si>
    <t>A/1</t>
  </si>
  <si>
    <t>A/2</t>
  </si>
  <si>
    <t>A/3</t>
  </si>
  <si>
    <t>A/4</t>
  </si>
  <si>
    <t>A/5</t>
  </si>
  <si>
    <t>A/6</t>
  </si>
  <si>
    <t>A/7</t>
  </si>
  <si>
    <t>A/8</t>
  </si>
  <si>
    <t>A/9</t>
  </si>
  <si>
    <t>A/10</t>
  </si>
  <si>
    <t>B/1</t>
  </si>
  <si>
    <t>B/2</t>
  </si>
  <si>
    <t>B/3</t>
  </si>
  <si>
    <t>B/4</t>
  </si>
  <si>
    <t>B/5</t>
  </si>
  <si>
    <t>B/6</t>
  </si>
  <si>
    <t>B/7</t>
  </si>
  <si>
    <t>B/8</t>
  </si>
  <si>
    <t>C/1</t>
  </si>
  <si>
    <t>C/2</t>
  </si>
  <si>
    <t>C/3</t>
  </si>
  <si>
    <t>C/4</t>
  </si>
  <si>
    <t>C/5</t>
  </si>
  <si>
    <t>C/6</t>
  </si>
  <si>
    <t>C/7</t>
  </si>
  <si>
    <t>D/1</t>
  </si>
  <si>
    <t>D/2</t>
  </si>
  <si>
    <t>D/3</t>
  </si>
  <si>
    <t>D/4</t>
  </si>
  <si>
    <t>D/5</t>
  </si>
  <si>
    <t>D/6</t>
  </si>
  <si>
    <t>D/7</t>
  </si>
  <si>
    <t>D/8</t>
  </si>
  <si>
    <t>D/9</t>
  </si>
  <si>
    <t>D/10</t>
  </si>
  <si>
    <t>Categoria Catastale dell'immobile</t>
  </si>
  <si>
    <t>A/11</t>
  </si>
  <si>
    <t>&lt;-- Il Moltiplicatore è calcolato automaticamente in base alla Categoria Catastale</t>
  </si>
  <si>
    <t>65 dal 1 gennaio 2013</t>
  </si>
  <si>
    <t>Detrazione "Prima casa"</t>
  </si>
  <si>
    <t>&lt;-- 1) Selezionare la Categoria Catastale dell'immobile</t>
  </si>
  <si>
    <t>&lt;-- 2) Inserire la Rendita Catastale dell'Immobile</t>
  </si>
  <si>
    <t>quota di possesso in percentuale</t>
  </si>
  <si>
    <t>n. mesi di possesso nell'anno</t>
  </si>
  <si>
    <t>&lt;-- Il valore catastale è calcolato automaticamente in base al moltiplicatore</t>
  </si>
  <si>
    <t xml:space="preserve">&lt;-- La rendita rivalutata è calcolata automaticamente </t>
  </si>
  <si>
    <t>&lt;-- Il saldo è calcolato automaticamente</t>
  </si>
  <si>
    <t>saldo</t>
  </si>
  <si>
    <t>acconto</t>
  </si>
  <si>
    <t>&lt;-- Indicare l'aliquota deliberata dal Comune</t>
  </si>
  <si>
    <t xml:space="preserve">&lt;-- 3) Indicare la quota di possesso </t>
  </si>
  <si>
    <t>(valorizzare solo le celle con sfondo giallo)</t>
  </si>
  <si>
    <t>Calcolo IMP (IMU) 2012 "Aree fabbricabili"</t>
  </si>
  <si>
    <t>Aliquota e Imposta</t>
  </si>
  <si>
    <t>&lt;-- 1) Indicare il valore dell'area</t>
  </si>
  <si>
    <t xml:space="preserve">&lt;-- 2) Indicare la quota di possesso </t>
  </si>
  <si>
    <t>&lt;-- 3) Indicare in lumero di mesi di possesso</t>
  </si>
  <si>
    <t>ALIQUOTE IMU per il 2012 (approvate con Delibera di Consiglio n. 30 del 07-08-2012)</t>
  </si>
  <si>
    <t>Per le specifiche, istruzioni e modalità fare riferimento al Regolamento IMU</t>
  </si>
  <si>
    <t>Fabbricati rurali ad uso strumentale :</t>
  </si>
  <si>
    <t>    2,00 per mille</t>
  </si>
  <si>
    <t>Abitazione principale e relative pertinenze :</t>
  </si>
  <si>
    <t>    5,00 per mille</t>
  </si>
  <si>
    <t>Abitazioni date in comodato d'uso gratuito e relative pertinenze :</t>
  </si>
  <si>
    <t>    7,60 per mille</t>
  </si>
  <si>
    <t>Aree Fabbricabili :</t>
  </si>
  <si>
    <t>    8,60 per mille</t>
  </si>
  <si>
    <t>Abitazioni locate con regolare contratto registrato :</t>
  </si>
  <si>
    <t>    9,60 per mille</t>
  </si>
  <si>
    <t>tutti gli altri immobili :</t>
  </si>
  <si>
    <t>  10,60 per mille</t>
  </si>
  <si>
    <t>Calcolo IMU per abitazione principale e relative pertinenze (1 C/2, 1 C/6 e 1 C/7)</t>
  </si>
  <si>
    <t>Calcolo IMU per aree fabbricabili</t>
  </si>
  <si>
    <t>Aliquote deliberate  dal Comune</t>
  </si>
  <si>
    <t>Coefficienti moltiplicatori</t>
  </si>
  <si>
    <t>MENU</t>
  </si>
  <si>
    <t>Comune di Campagnano di Roma</t>
  </si>
  <si>
    <t>erario</t>
  </si>
  <si>
    <t>comune</t>
  </si>
  <si>
    <t>&lt;-- 5) Indicare quanto versato in acconto all'erario e al comune</t>
  </si>
  <si>
    <t>&lt;-- Il saldo erario e comune è calcolato automaticamente</t>
  </si>
  <si>
    <t>3912 IMU – abitazione principale e relative pertinenze COMUNE</t>
  </si>
  <si>
    <t>3913 IMU – per fabbricati rurali ad uso strumentale COMUNE</t>
  </si>
  <si>
    <t>3014 IMU – terreni agricoli COMUNE</t>
  </si>
  <si>
    <t>3916 IMU - aree fabbricabili COMUNE</t>
  </si>
  <si>
    <t>3918 IMU – altri fabbricati COMUNE</t>
  </si>
  <si>
    <t>3923 IMU - Interessi da accertamento  COMUNE</t>
  </si>
  <si>
    <t>3924 IMU - Sanzioni da accertamento COMUNE</t>
  </si>
  <si>
    <t>Il codice Ente per il comune di Campagnano di Roma è: “B496” </t>
  </si>
  <si>
    <t xml:space="preserve"> I codici tributo da utilizzare nel modello F24 sono:</t>
  </si>
  <si>
    <t>Codici tributo</t>
  </si>
  <si>
    <t>&lt;-- 4) Indicare quanto versato in acconto all'erario e al comune</t>
  </si>
  <si>
    <t>Rendita catastale</t>
  </si>
  <si>
    <t>Rivalutazione Rendita Catastale</t>
  </si>
  <si>
    <t xml:space="preserve">Moltiplicatore rendita catastale </t>
  </si>
  <si>
    <t>Moltiplicatore rendita catastale rivalutata</t>
  </si>
  <si>
    <t>&lt;-- 4) Indicare il numero di mesi di possesso</t>
  </si>
  <si>
    <t>codice 3912</t>
  </si>
  <si>
    <t>codice 3919</t>
  </si>
  <si>
    <t>codice 3918</t>
  </si>
  <si>
    <t>codice 3917</t>
  </si>
  <si>
    <t>codice 3916</t>
  </si>
  <si>
    <t>contitolari conviventi</t>
  </si>
  <si>
    <t xml:space="preserve">Valore catastale </t>
  </si>
  <si>
    <t>imponibile</t>
  </si>
  <si>
    <t>si</t>
  </si>
  <si>
    <t>6</t>
  </si>
  <si>
    <t>1°</t>
  </si>
  <si>
    <t>figlio</t>
  </si>
  <si>
    <t>il coniuge ha diritto alla detrazione 1° figlio?(si/no)</t>
  </si>
  <si>
    <t>per quanti mesi ha diritto a detrazione 2° figlio?</t>
  </si>
  <si>
    <t>2°</t>
  </si>
  <si>
    <t>3°</t>
  </si>
  <si>
    <t>4°</t>
  </si>
  <si>
    <t>5°</t>
  </si>
  <si>
    <t>6°</t>
  </si>
  <si>
    <t>7°</t>
  </si>
  <si>
    <t>8°</t>
  </si>
  <si>
    <t>0</t>
  </si>
  <si>
    <t>imposta IMU - detrazione abitazione principale</t>
  </si>
  <si>
    <t>numero mesi di diritto detrazione 1° figlio?</t>
  </si>
  <si>
    <t>il coniuge ha diritto alla detrazione 2° figlio?(si/no)</t>
  </si>
  <si>
    <t>il coniuge ha diritto alla detrazione 3° figlio?(si/no)</t>
  </si>
  <si>
    <t>per quanti mesi ha diritto a detrazione 3° figlio?</t>
  </si>
  <si>
    <t>il coniuge ha diritto alla detrazione 4° figlio?(si/no)</t>
  </si>
  <si>
    <t>per quanti mesi ha diritto a detrazione 4° figlio?</t>
  </si>
  <si>
    <t>il coniuge ha diritto alla detrazione 5° figlio?(si/no)</t>
  </si>
  <si>
    <t>per quanti mesi ha diritto a detrazione 5° figlio?</t>
  </si>
  <si>
    <t>il coniuge ha diritto alla detrazione 6° figlio?(si/no)</t>
  </si>
  <si>
    <t>per quanti mesi ha diritto a detrazione 6° figlio?</t>
  </si>
  <si>
    <t>il coniuge ha diritto alla detrazione 7° figlio?(si/no)</t>
  </si>
  <si>
    <t>per quanti mesi ha diritto a detrazione 7° figlio?</t>
  </si>
  <si>
    <t>il coniuge ha diritto alla detrazione 8° figlio?(si/no)</t>
  </si>
  <si>
    <t>per quanti mesi ha diritto a detrazione 8° figlio?</t>
  </si>
  <si>
    <t>detrazione totale per n figli under 26 conviventi</t>
  </si>
  <si>
    <t>IMU - detrazione abitazione principale - detrazione X figli</t>
  </si>
  <si>
    <t>** ATTENZIONE - LA DETRAZIONE VA CALCOLATA IN BASE AL NUMERO DI CONTITOLARI CONVIVENTI</t>
  </si>
  <si>
    <t>Aliquota IMU  -----&gt; imposta IMU</t>
  </si>
  <si>
    <t>&lt;-- 2) Inserire la Rendita Catastale netta dell'Immobile</t>
  </si>
  <si>
    <t>&lt;-- l'imponibile calcolato automaticamente in base alla quota e ai mesi</t>
  </si>
  <si>
    <t>&lt;-- imposta al netto della detrazione per abitazione principale</t>
  </si>
  <si>
    <t>&lt;-- 13) indicare se il coniuge ha diritto alla detrazione per il figlio</t>
  </si>
  <si>
    <t>&lt;-- L'imposta IMU finale è calcolata automaticamente</t>
  </si>
  <si>
    <t>&lt;-- 4) Indicare in lumero di mesi di possesso</t>
  </si>
  <si>
    <t xml:space="preserve">&lt;-- Aliquota deliberata dal comune </t>
  </si>
  <si>
    <t>&lt;-- Indicare la detrazione se deliberata diversamente</t>
  </si>
  <si>
    <t>&lt;-- 5) indicare il numero di contitolari conviventi</t>
  </si>
  <si>
    <t>&lt;-- 6) indicare se il coniuge ha diritto alla detrazione per il figlio</t>
  </si>
  <si>
    <t>&lt;-- 7) indicare per quanti mesi si ha diritto alla detrazione per il figlio</t>
  </si>
  <si>
    <t>&lt;-- 8) indicare se il coniuge ha diritto alla detrazione per il figlio</t>
  </si>
  <si>
    <t>&lt;-- 9) indicare per quanti mesi si ha diritto alla detrazione per il figlio</t>
  </si>
  <si>
    <t>&lt;-- 10) indicare se il coniuge ha diritto alla detrazione per il figlio</t>
  </si>
  <si>
    <t>&lt;-- 11) indicare per quanti mesi si ha diritto alla detrazione per il figlio</t>
  </si>
  <si>
    <t>&lt;-- 12) indicare se il coniuge ha diritto alla detrazione per il figlio</t>
  </si>
  <si>
    <t>&lt;-- 13) indicare per quanti mesi si ha diritto alla detrazione per il figlio</t>
  </si>
  <si>
    <t>&lt;-- 14) indicare se il coniuge ha diritto alla detrazione per il figlio</t>
  </si>
  <si>
    <t>&lt;-- 15) indicare per quanti mesi si ha diritto alla detrazione per il figlio</t>
  </si>
  <si>
    <t>&lt;-- 16) indicare per quanti mesi si ha diritto alla detrazione per il figlio</t>
  </si>
  <si>
    <t>&lt;-- 17) indicare se il coniuge ha diritto alla detrazione per il figlio</t>
  </si>
  <si>
    <t>&lt;-- 18) indicare per quanti mesi si ha diritto alla detrazione per il figlio</t>
  </si>
  <si>
    <t>&lt;-- 19) indicare se il coniuge ha diritto alla detrazione per il figlio</t>
  </si>
  <si>
    <t>&lt;-- 20) indicare per quanti mesi si ha diritto alla detrazione per il figlio</t>
  </si>
  <si>
    <t>&lt;-- il totale della detrazione per i figli è calcolato automaticamente</t>
  </si>
  <si>
    <t>&lt;-- 21) Indicare quanto versato in acconto</t>
  </si>
  <si>
    <t>per tutti gli eventuali 8 figli viene tenuto conto del diritto dell'altro coniuge e del n. di mesi di diritto alla detrazione</t>
  </si>
  <si>
    <t>esclusi tutti gli altri fabbricati del gruppo D</t>
  </si>
  <si>
    <t>aggiornato al 1° gennaio 2013</t>
  </si>
  <si>
    <t>Calcolo IMU 2013 "Altri immobili"</t>
  </si>
  <si>
    <t>Calcolo IMU 2013 "Prima Casa e pertinenze"</t>
  </si>
  <si>
    <t>Calcolo IMU 2012 "gruppo D"</t>
  </si>
  <si>
    <t>Calcolo IMU per i fabbricati del gruppo D</t>
  </si>
  <si>
    <t>Calcolo IMU per gli altri immobili (esclusi gruppo D)</t>
  </si>
  <si>
    <t>** fabbricati rurali strumentali D/10 aliq=2,0</t>
  </si>
  <si>
    <t>in caso di D/10</t>
  </si>
  <si>
    <t>aliquota = 2,0</t>
  </si>
  <si>
    <t>tutto all'erario</t>
  </si>
  <si>
    <t>3925 IMU - fabbricati del gruppo D (inclusi D/10) STATO</t>
  </si>
  <si>
    <t>3930 IMU - fabbricati del gruppo D (inclusi D/10) COMUNE</t>
  </si>
  <si>
    <t>codice 3925</t>
  </si>
  <si>
    <t>codice 3930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</si>
</sst>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7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u val="single"/>
      <sz val="12"/>
      <color indexed="12"/>
      <name val="Arial"/>
      <family val="2"/>
    </font>
    <font>
      <b/>
      <sz val="24"/>
      <name val="Arial"/>
      <family val="2"/>
    </font>
    <font>
      <sz val="16"/>
      <color indexed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Arial"/>
      <family val="2"/>
    </font>
    <font>
      <b/>
      <sz val="12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8"/>
      <name val="Verdana"/>
      <family val="2"/>
    </font>
    <font>
      <b/>
      <sz val="10"/>
      <color indexed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vertical="center"/>
    </xf>
    <xf numFmtId="44" fontId="1" fillId="2" borderId="1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 vertical="center"/>
    </xf>
    <xf numFmtId="0" fontId="3" fillId="3" borderId="0" xfId="15" applyFill="1" applyAlignment="1">
      <alignment/>
    </xf>
    <xf numFmtId="44" fontId="1" fillId="4" borderId="2" xfId="0" applyNumberFormat="1" applyFont="1" applyFill="1" applyBorder="1" applyAlignment="1" applyProtection="1">
      <alignment vertical="center"/>
      <protection locked="0"/>
    </xf>
    <xf numFmtId="9" fontId="1" fillId="5" borderId="1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44" fontId="1" fillId="5" borderId="1" xfId="0" applyNumberFormat="1" applyFont="1" applyFill="1" applyBorder="1" applyAlignment="1">
      <alignment vertical="center"/>
    </xf>
    <xf numFmtId="44" fontId="1" fillId="5" borderId="2" xfId="0" applyNumberFormat="1" applyFont="1" applyFill="1" applyBorder="1" applyAlignment="1">
      <alignment vertical="center"/>
    </xf>
    <xf numFmtId="0" fontId="1" fillId="4" borderId="3" xfId="0" applyFont="1" applyFill="1" applyBorder="1" applyAlignment="1" applyProtection="1">
      <alignment vertical="center"/>
      <protection locked="0"/>
    </xf>
    <xf numFmtId="44" fontId="1" fillId="6" borderId="2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49" fontId="0" fillId="3" borderId="0" xfId="0" applyNumberFormat="1" applyFill="1" applyAlignment="1">
      <alignment/>
    </xf>
    <xf numFmtId="0" fontId="6" fillId="3" borderId="0" xfId="0" applyFont="1" applyFill="1" applyAlignment="1">
      <alignment/>
    </xf>
    <xf numFmtId="0" fontId="7" fillId="3" borderId="0" xfId="15" applyFont="1" applyFill="1" applyAlignment="1">
      <alignment vertical="top"/>
    </xf>
    <xf numFmtId="0" fontId="8" fillId="3" borderId="0" xfId="0" applyFont="1" applyFill="1" applyAlignment="1">
      <alignment horizontal="center"/>
    </xf>
    <xf numFmtId="49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 applyProtection="1">
      <alignment vertical="center"/>
      <protection locked="0"/>
    </xf>
    <xf numFmtId="44" fontId="1" fillId="3" borderId="0" xfId="0" applyNumberFormat="1" applyFont="1" applyFill="1" applyBorder="1" applyAlignment="1" applyProtection="1">
      <alignment vertical="center"/>
      <protection locked="0"/>
    </xf>
    <xf numFmtId="9" fontId="1" fillId="3" borderId="0" xfId="0" applyNumberFormat="1" applyFont="1" applyFill="1" applyBorder="1" applyAlignment="1" applyProtection="1">
      <alignment vertical="center"/>
      <protection locked="0"/>
    </xf>
    <xf numFmtId="44" fontId="1" fillId="3" borderId="0" xfId="0" applyNumberFormat="1" applyFont="1" applyFill="1" applyBorder="1" applyAlignment="1">
      <alignment vertical="center"/>
    </xf>
    <xf numFmtId="44" fontId="1" fillId="2" borderId="5" xfId="0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44" fontId="1" fillId="4" borderId="7" xfId="0" applyNumberFormat="1" applyFont="1" applyFill="1" applyBorder="1" applyAlignment="1">
      <alignment vertical="center"/>
    </xf>
    <xf numFmtId="0" fontId="12" fillId="3" borderId="0" xfId="15" applyFont="1" applyFill="1" applyAlignment="1">
      <alignment vertical="top"/>
    </xf>
    <xf numFmtId="10" fontId="0" fillId="3" borderId="0" xfId="0" applyNumberFormat="1" applyFill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3" fillId="7" borderId="0" xfId="0" applyFont="1" applyFill="1" applyAlignment="1">
      <alignment/>
    </xf>
    <xf numFmtId="0" fontId="14" fillId="7" borderId="0" xfId="0" applyFont="1" applyFill="1" applyAlignment="1">
      <alignment/>
    </xf>
    <xf numFmtId="0" fontId="4" fillId="3" borderId="0" xfId="0" applyFont="1" applyFill="1" applyAlignment="1">
      <alignment/>
    </xf>
    <xf numFmtId="0" fontId="15" fillId="5" borderId="8" xfId="0" applyFont="1" applyFill="1" applyBorder="1" applyAlignment="1">
      <alignment wrapText="1"/>
    </xf>
    <xf numFmtId="0" fontId="15" fillId="3" borderId="0" xfId="0" applyFont="1" applyFill="1" applyAlignment="1">
      <alignment horizontal="center" wrapText="1"/>
    </xf>
    <xf numFmtId="0" fontId="15" fillId="4" borderId="8" xfId="0" applyFont="1" applyFill="1" applyBorder="1" applyAlignment="1">
      <alignment wrapText="1"/>
    </xf>
    <xf numFmtId="44" fontId="1" fillId="2" borderId="2" xfId="0" applyNumberFormat="1" applyFont="1" applyFill="1" applyBorder="1" applyAlignment="1">
      <alignment vertical="center"/>
    </xf>
    <xf numFmtId="44" fontId="1" fillId="5" borderId="9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top"/>
    </xf>
    <xf numFmtId="10" fontId="1" fillId="5" borderId="1" xfId="0" applyNumberFormat="1" applyFont="1" applyFill="1" applyBorder="1" applyAlignment="1" applyProtection="1">
      <alignment vertical="center"/>
      <protection locked="0"/>
    </xf>
    <xf numFmtId="10" fontId="1" fillId="5" borderId="5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9" fontId="4" fillId="5" borderId="1" xfId="0" applyNumberFormat="1" applyFont="1" applyFill="1" applyBorder="1" applyAlignment="1" applyProtection="1">
      <alignment horizontal="center" vertical="center"/>
      <protection locked="0"/>
    </xf>
    <xf numFmtId="44" fontId="4" fillId="5" borderId="1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44" fontId="4" fillId="5" borderId="2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10" fontId="4" fillId="5" borderId="1" xfId="0" applyNumberFormat="1" applyFont="1" applyFill="1" applyBorder="1" applyAlignment="1" applyProtection="1">
      <alignment vertical="center"/>
      <protection locked="0"/>
    </xf>
    <xf numFmtId="44" fontId="4" fillId="6" borderId="1" xfId="0" applyNumberFormat="1" applyFont="1" applyFill="1" applyBorder="1" applyAlignment="1">
      <alignment vertical="center"/>
    </xf>
    <xf numFmtId="44" fontId="4" fillId="8" borderId="2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4" fontId="4" fillId="6" borderId="2" xfId="0" applyNumberFormat="1" applyFont="1" applyFill="1" applyBorder="1" applyAlignment="1">
      <alignment vertical="center"/>
    </xf>
    <xf numFmtId="0" fontId="3" fillId="3" borderId="0" xfId="15" applyFont="1" applyFill="1" applyAlignment="1">
      <alignment/>
    </xf>
    <xf numFmtId="0" fontId="4" fillId="6" borderId="1" xfId="0" applyFont="1" applyFill="1" applyBorder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2" borderId="2" xfId="0" applyFont="1" applyFill="1" applyBorder="1" applyAlignment="1">
      <alignment vertical="center"/>
    </xf>
    <xf numFmtId="44" fontId="4" fillId="2" borderId="2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/>
    </xf>
    <xf numFmtId="0" fontId="16" fillId="9" borderId="0" xfId="0" applyFont="1" applyFill="1" applyAlignment="1">
      <alignment/>
    </xf>
    <xf numFmtId="44" fontId="4" fillId="0" borderId="14" xfId="0" applyNumberFormat="1" applyFont="1" applyFill="1" applyBorder="1" applyAlignment="1">
      <alignment horizontal="left" vertical="center"/>
    </xf>
    <xf numFmtId="44" fontId="4" fillId="0" borderId="15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44" fontId="1" fillId="2" borderId="19" xfId="0" applyNumberFormat="1" applyFont="1" applyFill="1" applyBorder="1" applyAlignment="1">
      <alignment vertical="center"/>
    </xf>
    <xf numFmtId="44" fontId="1" fillId="2" borderId="20" xfId="0" applyNumberFormat="1" applyFont="1" applyFill="1" applyBorder="1" applyAlignment="1">
      <alignment vertical="center"/>
    </xf>
    <xf numFmtId="44" fontId="1" fillId="6" borderId="21" xfId="0" applyNumberFormat="1" applyFont="1" applyFill="1" applyBorder="1" applyAlignment="1">
      <alignment vertical="center"/>
    </xf>
    <xf numFmtId="44" fontId="1" fillId="6" borderId="22" xfId="0" applyNumberFormat="1" applyFont="1" applyFill="1" applyBorder="1" applyAlignment="1">
      <alignment vertical="center"/>
    </xf>
    <xf numFmtId="44" fontId="1" fillId="2" borderId="8" xfId="0" applyNumberFormat="1" applyFont="1" applyFill="1" applyBorder="1" applyAlignment="1">
      <alignment vertical="center"/>
    </xf>
    <xf numFmtId="44" fontId="1" fillId="6" borderId="8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9" fillId="4" borderId="23" xfId="15" applyFont="1" applyFill="1" applyBorder="1" applyAlignment="1">
      <alignment horizontal="center"/>
    </xf>
    <xf numFmtId="0" fontId="9" fillId="4" borderId="24" xfId="15" applyFont="1" applyFill="1" applyBorder="1" applyAlignment="1">
      <alignment horizontal="center"/>
    </xf>
    <xf numFmtId="0" fontId="9" fillId="4" borderId="25" xfId="15" applyFont="1" applyFill="1" applyBorder="1" applyAlignment="1">
      <alignment horizontal="center"/>
    </xf>
    <xf numFmtId="0" fontId="9" fillId="4" borderId="26" xfId="15" applyFont="1" applyFill="1" applyBorder="1" applyAlignment="1">
      <alignment horizontal="center"/>
    </xf>
    <xf numFmtId="0" fontId="9" fillId="4" borderId="27" xfId="15" applyFont="1" applyFill="1" applyBorder="1" applyAlignment="1">
      <alignment horizontal="center"/>
    </xf>
    <xf numFmtId="0" fontId="9" fillId="4" borderId="28" xfId="15" applyFont="1" applyFill="1" applyBorder="1" applyAlignment="1">
      <alignment horizontal="center"/>
    </xf>
    <xf numFmtId="0" fontId="0" fillId="3" borderId="12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16" fillId="7" borderId="0" xfId="0" applyFont="1" applyFill="1" applyAlignment="1">
      <alignment horizontal="left"/>
    </xf>
    <xf numFmtId="0" fontId="4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/>
    </xf>
    <xf numFmtId="0" fontId="4" fillId="5" borderId="3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44" fontId="4" fillId="4" borderId="3" xfId="0" applyNumberFormat="1" applyFont="1" applyFill="1" applyBorder="1" applyAlignment="1" applyProtection="1">
      <alignment horizontal="center" vertical="center"/>
      <protection locked="0"/>
    </xf>
    <xf numFmtId="44" fontId="4" fillId="4" borderId="2" xfId="0" applyNumberFormat="1" applyFont="1" applyFill="1" applyBorder="1" applyAlignment="1" applyProtection="1">
      <alignment horizontal="center" vertical="center"/>
      <protection locked="0"/>
    </xf>
    <xf numFmtId="44" fontId="4" fillId="5" borderId="3" xfId="20" applyFont="1" applyFill="1" applyBorder="1" applyAlignment="1">
      <alignment horizontal="center" vertical="center"/>
    </xf>
    <xf numFmtId="44" fontId="4" fillId="5" borderId="2" xfId="2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right" vertical="center" indent="1"/>
      <protection locked="0"/>
    </xf>
    <xf numFmtId="0" fontId="1" fillId="0" borderId="2" xfId="0" applyFont="1" applyBorder="1" applyAlignment="1" applyProtection="1">
      <alignment horizontal="right" vertical="center" indent="1"/>
      <protection locked="0"/>
    </xf>
    <xf numFmtId="0" fontId="1" fillId="5" borderId="3" xfId="0" applyFont="1" applyFill="1" applyBorder="1" applyAlignment="1">
      <alignment horizontal="right" vertical="center" indent="1"/>
    </xf>
    <xf numFmtId="0" fontId="1" fillId="0" borderId="2" xfId="0" applyFont="1" applyBorder="1" applyAlignment="1">
      <alignment horizontal="right" vertical="center" indent="1"/>
    </xf>
    <xf numFmtId="0" fontId="1" fillId="3" borderId="0" xfId="0" applyFont="1" applyFill="1" applyBorder="1" applyAlignment="1" applyProtection="1">
      <alignment horizontal="right" vertical="center" indent="1"/>
      <protection locked="0"/>
    </xf>
    <xf numFmtId="0" fontId="1" fillId="3" borderId="0" xfId="0" applyFont="1" applyFill="1" applyBorder="1" applyAlignment="1">
      <alignment horizontal="right" vertical="center" indent="1"/>
    </xf>
    <xf numFmtId="0" fontId="10" fillId="5" borderId="33" xfId="0" applyFont="1" applyFill="1" applyBorder="1" applyAlignment="1">
      <alignment horizontal="center" wrapText="1"/>
    </xf>
    <xf numFmtId="0" fontId="10" fillId="5" borderId="34" xfId="0" applyFont="1" applyFill="1" applyBorder="1" applyAlignment="1">
      <alignment horizontal="center" wrapText="1"/>
    </xf>
    <xf numFmtId="0" fontId="10" fillId="5" borderId="35" xfId="0" applyFont="1" applyFill="1" applyBorder="1" applyAlignment="1">
      <alignment horizontal="center" wrapText="1"/>
    </xf>
    <xf numFmtId="0" fontId="10" fillId="5" borderId="36" xfId="0" applyFont="1" applyFill="1" applyBorder="1" applyAlignment="1">
      <alignment horizontal="center" wrapText="1"/>
    </xf>
    <xf numFmtId="0" fontId="10" fillId="5" borderId="37" xfId="0" applyFont="1" applyFill="1" applyBorder="1" applyAlignment="1">
      <alignment horizontal="center" wrapText="1"/>
    </xf>
    <xf numFmtId="0" fontId="10" fillId="5" borderId="38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right" wrapText="1"/>
    </xf>
    <xf numFmtId="0" fontId="11" fillId="4" borderId="8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11"/>
  <sheetViews>
    <sheetView workbookViewId="0" topLeftCell="A1">
      <selection activeCell="C11" sqref="C11:M11"/>
    </sheetView>
  </sheetViews>
  <sheetFormatPr defaultColWidth="9.140625" defaultRowHeight="12.75"/>
  <cols>
    <col min="1" max="12" width="9.140625" style="28" customWidth="1"/>
    <col min="13" max="13" width="17.28125" style="28" customWidth="1"/>
    <col min="14" max="16384" width="9.140625" style="28" customWidth="1"/>
  </cols>
  <sheetData>
    <row r="2" spans="6:11" ht="18">
      <c r="F2" s="109" t="s">
        <v>169</v>
      </c>
      <c r="G2" s="110"/>
      <c r="H2" s="110"/>
      <c r="I2" s="110"/>
      <c r="J2" s="110"/>
      <c r="K2" s="111"/>
    </row>
    <row r="3" ht="30">
      <c r="H3" s="30" t="s">
        <v>79</v>
      </c>
    </row>
    <row r="4" ht="18.75" thickBot="1"/>
    <row r="5" spans="3:13" ht="39.75" customHeight="1" thickBot="1">
      <c r="C5" s="115" t="s">
        <v>74</v>
      </c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3:13" ht="39.75" customHeight="1" thickBot="1">
      <c r="C6" s="115" t="s">
        <v>174</v>
      </c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3:13" ht="39.75" customHeight="1" thickBot="1">
      <c r="C7" s="115" t="s">
        <v>173</v>
      </c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3:13" ht="39.75" customHeight="1" thickBot="1">
      <c r="C8" s="115" t="s">
        <v>75</v>
      </c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3:13" ht="39.75" customHeight="1" thickBot="1">
      <c r="C9" s="115" t="s">
        <v>76</v>
      </c>
      <c r="D9" s="116"/>
      <c r="E9" s="116"/>
      <c r="F9" s="116"/>
      <c r="G9" s="116"/>
      <c r="H9" s="116"/>
      <c r="I9" s="116"/>
      <c r="J9" s="116"/>
      <c r="K9" s="116"/>
      <c r="L9" s="116"/>
      <c r="M9" s="117"/>
    </row>
    <row r="10" spans="3:13" ht="39.75" customHeight="1" thickBot="1">
      <c r="C10" s="112" t="s">
        <v>77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4"/>
    </row>
    <row r="11" spans="3:13" ht="39.75" customHeight="1" thickBot="1">
      <c r="C11" s="112" t="s">
        <v>93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4"/>
    </row>
  </sheetData>
  <mergeCells count="8">
    <mergeCell ref="F2:K2"/>
    <mergeCell ref="C10:M10"/>
    <mergeCell ref="C11:M11"/>
    <mergeCell ref="C5:M5"/>
    <mergeCell ref="C6:M6"/>
    <mergeCell ref="C8:M8"/>
    <mergeCell ref="C9:M9"/>
    <mergeCell ref="C7:M7"/>
  </mergeCells>
  <hyperlinks>
    <hyperlink ref="C5" location="'IMU Prima casa'!A1" display="Calcolo IMU per abitazione principale e relative pertinenze (1 C/2, 1 C/6 e 1 C/7)"/>
    <hyperlink ref="C6" location="'IMU altri immobili'!A1" display="Calcolo IMU per gli altri immobili"/>
    <hyperlink ref="C8" location="'IMU Aree fabbricabili'!A1" display="Calcolo IMU per aree fabbricabili"/>
    <hyperlink ref="C9" location="Aliquote!A1" display="Aliquote deliberate  dal Comune"/>
    <hyperlink ref="C11:M11" location="'Codici tributo'!A1" display="Codici tributo"/>
    <hyperlink ref="C10" location="Moltiplicatori!A1" display="Coefficienti moltiplicatori"/>
    <hyperlink ref="C7:M7" location="'IMU gruppo D'!A1" display="Calcolo IMU per i gabbricati del gruppo D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61"/>
  <sheetViews>
    <sheetView workbookViewId="0" topLeftCell="A13">
      <selection activeCell="B35" sqref="B35"/>
    </sheetView>
  </sheetViews>
  <sheetFormatPr defaultColWidth="9.140625" defaultRowHeight="12.75"/>
  <cols>
    <col min="1" max="1" width="5.8515625" style="0" customWidth="1"/>
    <col min="2" max="2" width="47.57421875" style="0" customWidth="1"/>
    <col min="3" max="3" width="8.57421875" style="0" customWidth="1"/>
    <col min="4" max="4" width="14.28125" style="0" customWidth="1"/>
    <col min="5" max="5" width="3.00390625" style="0" customWidth="1"/>
    <col min="12" max="12" width="12.421875" style="0" customWidth="1"/>
  </cols>
  <sheetData>
    <row r="1" spans="1:47" ht="18" customHeight="1">
      <c r="A1" s="4" t="s">
        <v>171</v>
      </c>
      <c r="B1" s="4"/>
      <c r="C1" s="4"/>
      <c r="D1" s="3"/>
      <c r="E1" s="45" t="s">
        <v>54</v>
      </c>
      <c r="F1" s="46"/>
      <c r="G1" s="46"/>
      <c r="H1" s="46"/>
      <c r="I1" s="46"/>
      <c r="J1" s="46"/>
      <c r="K1" s="46"/>
      <c r="L1" s="4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59" customFormat="1" ht="12.75">
      <c r="A2" s="76"/>
      <c r="B2" s="57" t="s">
        <v>38</v>
      </c>
      <c r="C2" s="133" t="s">
        <v>4</v>
      </c>
      <c r="D2" s="134"/>
      <c r="E2" s="58"/>
      <c r="F2" s="125" t="s">
        <v>43</v>
      </c>
      <c r="G2" s="126"/>
      <c r="H2" s="126"/>
      <c r="I2" s="126"/>
      <c r="J2" s="126"/>
      <c r="K2" s="126"/>
      <c r="L2" s="127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</row>
    <row r="3" spans="1:47" s="59" customFormat="1" ht="12.75">
      <c r="A3" s="74"/>
      <c r="B3" s="57" t="s">
        <v>95</v>
      </c>
      <c r="C3" s="137">
        <v>1000</v>
      </c>
      <c r="D3" s="138"/>
      <c r="E3" s="58"/>
      <c r="F3" s="121" t="s">
        <v>141</v>
      </c>
      <c r="G3" s="122"/>
      <c r="H3" s="122"/>
      <c r="I3" s="122"/>
      <c r="J3" s="122"/>
      <c r="K3" s="122"/>
      <c r="L3" s="123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47" s="59" customFormat="1" ht="12.75">
      <c r="A4" s="74"/>
      <c r="B4" s="57" t="s">
        <v>96</v>
      </c>
      <c r="C4" s="60">
        <v>0.05</v>
      </c>
      <c r="D4" s="61">
        <f>C3+(C3*C4)</f>
        <v>1050</v>
      </c>
      <c r="E4" s="58"/>
      <c r="F4" s="118" t="s">
        <v>48</v>
      </c>
      <c r="G4" s="119"/>
      <c r="H4" s="119"/>
      <c r="I4" s="119"/>
      <c r="J4" s="119"/>
      <c r="K4" s="119"/>
      <c r="L4" s="120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</row>
    <row r="5" spans="1:47" s="59" customFormat="1" ht="12.75">
      <c r="A5" s="74"/>
      <c r="B5" s="57" t="s">
        <v>97</v>
      </c>
      <c r="C5" s="135">
        <f>IF(ISBLANK(C2)," ",VLOOKUP(C2,Moltiplicatore,MATCH("Moltiplicatore",Moltiplicatori!$1:$1,0),FALSE))</f>
        <v>160</v>
      </c>
      <c r="D5" s="136"/>
      <c r="E5" s="58"/>
      <c r="F5" s="89" t="s">
        <v>40</v>
      </c>
      <c r="G5" s="90"/>
      <c r="H5" s="90"/>
      <c r="I5" s="90"/>
      <c r="J5" s="90"/>
      <c r="K5" s="90"/>
      <c r="L5" s="91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</row>
    <row r="6" spans="1:47" s="59" customFormat="1" ht="12.75">
      <c r="A6" s="74"/>
      <c r="B6" s="57" t="s">
        <v>106</v>
      </c>
      <c r="C6" s="62"/>
      <c r="D6" s="63">
        <f>ROUND(D4*C5,0)</f>
        <v>168000</v>
      </c>
      <c r="E6" s="58"/>
      <c r="F6" s="89" t="s">
        <v>47</v>
      </c>
      <c r="G6" s="90"/>
      <c r="H6" s="90"/>
      <c r="I6" s="90"/>
      <c r="J6" s="90"/>
      <c r="K6" s="90"/>
      <c r="L6" s="91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</row>
    <row r="7" spans="1:47" s="65" customFormat="1" ht="12.75">
      <c r="A7" s="77"/>
      <c r="B7" s="57" t="s">
        <v>45</v>
      </c>
      <c r="C7" s="128">
        <v>66</v>
      </c>
      <c r="D7" s="129"/>
      <c r="E7" s="64"/>
      <c r="F7" s="121" t="s">
        <v>53</v>
      </c>
      <c r="G7" s="122"/>
      <c r="H7" s="122"/>
      <c r="I7" s="122"/>
      <c r="J7" s="122"/>
      <c r="K7" s="122"/>
      <c r="L7" s="123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</row>
    <row r="8" spans="1:47" s="65" customFormat="1" ht="12.75">
      <c r="A8" s="77"/>
      <c r="B8" s="57" t="s">
        <v>46</v>
      </c>
      <c r="C8" s="128">
        <v>8</v>
      </c>
      <c r="D8" s="129"/>
      <c r="E8" s="64"/>
      <c r="F8" s="121" t="s">
        <v>146</v>
      </c>
      <c r="G8" s="122"/>
      <c r="H8" s="122"/>
      <c r="I8" s="122"/>
      <c r="J8" s="122"/>
      <c r="K8" s="122"/>
      <c r="L8" s="123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</row>
    <row r="9" spans="1:47" s="65" customFormat="1" ht="12.75">
      <c r="A9" s="77"/>
      <c r="B9" s="57" t="s">
        <v>107</v>
      </c>
      <c r="C9" s="139">
        <f>(D6/100*C7)/12*C8</f>
        <v>73920</v>
      </c>
      <c r="D9" s="140"/>
      <c r="E9" s="64"/>
      <c r="F9" s="118" t="s">
        <v>142</v>
      </c>
      <c r="G9" s="119"/>
      <c r="H9" s="119"/>
      <c r="I9" s="119"/>
      <c r="J9" s="119"/>
      <c r="K9" s="119"/>
      <c r="L9" s="120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</row>
    <row r="10" spans="1:47" s="59" customFormat="1" ht="12.75">
      <c r="A10" s="74"/>
      <c r="B10" s="57" t="s">
        <v>140</v>
      </c>
      <c r="C10" s="66">
        <v>0.005</v>
      </c>
      <c r="D10" s="67">
        <f>C9*C10</f>
        <v>369.6</v>
      </c>
      <c r="E10" s="58"/>
      <c r="F10" s="118" t="s">
        <v>147</v>
      </c>
      <c r="G10" s="119"/>
      <c r="H10" s="119"/>
      <c r="I10" s="119"/>
      <c r="J10" s="119"/>
      <c r="K10" s="119"/>
      <c r="L10" s="120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</row>
    <row r="11" spans="1:47" s="59" customFormat="1" ht="12.75">
      <c r="A11" s="74"/>
      <c r="B11" s="57" t="s">
        <v>42</v>
      </c>
      <c r="C11" s="62"/>
      <c r="D11" s="68">
        <v>200</v>
      </c>
      <c r="E11" s="58"/>
      <c r="F11" s="118" t="s">
        <v>148</v>
      </c>
      <c r="G11" s="119"/>
      <c r="H11" s="119"/>
      <c r="I11" s="119"/>
      <c r="J11" s="119"/>
      <c r="K11" s="119"/>
      <c r="L11" s="120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</row>
    <row r="12" spans="1:47" s="59" customFormat="1" ht="12.75">
      <c r="A12" s="74"/>
      <c r="B12" s="57" t="s">
        <v>105</v>
      </c>
      <c r="C12" s="69">
        <v>1</v>
      </c>
      <c r="D12" s="63">
        <f>(D11/(1+C12))/12*C8</f>
        <v>66.66666666666667</v>
      </c>
      <c r="E12" s="58"/>
      <c r="F12" s="121" t="s">
        <v>149</v>
      </c>
      <c r="G12" s="122"/>
      <c r="H12" s="122"/>
      <c r="I12" s="122"/>
      <c r="J12" s="122"/>
      <c r="K12" s="122"/>
      <c r="L12" s="123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</row>
    <row r="13" spans="1:47" s="59" customFormat="1" ht="13.5" thickBot="1">
      <c r="A13" s="74"/>
      <c r="B13" s="73" t="s">
        <v>122</v>
      </c>
      <c r="C13" s="82"/>
      <c r="D13" s="67">
        <f>D10-D12</f>
        <v>302.93333333333334</v>
      </c>
      <c r="E13" s="58"/>
      <c r="F13" s="118" t="s">
        <v>143</v>
      </c>
      <c r="G13" s="119"/>
      <c r="H13" s="119"/>
      <c r="I13" s="119"/>
      <c r="J13" s="119"/>
      <c r="K13" s="119"/>
      <c r="L13" s="12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</row>
    <row r="14" spans="1:47" s="59" customFormat="1" ht="12.75">
      <c r="A14" s="83" t="s">
        <v>110</v>
      </c>
      <c r="B14" s="80" t="s">
        <v>112</v>
      </c>
      <c r="C14" s="70" t="s">
        <v>108</v>
      </c>
      <c r="D14" s="81">
        <f>IF(C14="si",50/2,50)</f>
        <v>25</v>
      </c>
      <c r="E14" s="58"/>
      <c r="F14" s="121" t="s">
        <v>150</v>
      </c>
      <c r="G14" s="122"/>
      <c r="H14" s="122"/>
      <c r="I14" s="122"/>
      <c r="J14" s="122"/>
      <c r="K14" s="122"/>
      <c r="L14" s="12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</row>
    <row r="15" spans="1:47" s="59" customFormat="1" ht="13.5" thickBot="1">
      <c r="A15" s="84" t="s">
        <v>111</v>
      </c>
      <c r="B15" s="80" t="s">
        <v>123</v>
      </c>
      <c r="C15" s="87" t="s">
        <v>109</v>
      </c>
      <c r="D15" s="81">
        <f>D14/12*C15</f>
        <v>12.5</v>
      </c>
      <c r="E15" s="58"/>
      <c r="F15" s="121" t="s">
        <v>151</v>
      </c>
      <c r="G15" s="122"/>
      <c r="H15" s="122"/>
      <c r="I15" s="122"/>
      <c r="J15" s="122"/>
      <c r="K15" s="122"/>
      <c r="L15" s="12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</row>
    <row r="16" spans="1:47" s="59" customFormat="1" ht="12.75">
      <c r="A16" s="85" t="s">
        <v>114</v>
      </c>
      <c r="B16" s="75" t="s">
        <v>124</v>
      </c>
      <c r="C16" s="70" t="s">
        <v>108</v>
      </c>
      <c r="D16" s="63">
        <f>IF(C16="si",50/2,50)</f>
        <v>25</v>
      </c>
      <c r="E16" s="58"/>
      <c r="F16" s="121" t="s">
        <v>152</v>
      </c>
      <c r="G16" s="122"/>
      <c r="H16" s="122"/>
      <c r="I16" s="122"/>
      <c r="J16" s="122"/>
      <c r="K16" s="122"/>
      <c r="L16" s="12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</row>
    <row r="17" spans="1:47" s="59" customFormat="1" ht="13.5" thickBot="1">
      <c r="A17" s="86" t="s">
        <v>111</v>
      </c>
      <c r="B17" s="75" t="s">
        <v>113</v>
      </c>
      <c r="C17" s="87" t="s">
        <v>121</v>
      </c>
      <c r="D17" s="63">
        <f>D16/12*C17</f>
        <v>0</v>
      </c>
      <c r="E17" s="58"/>
      <c r="F17" s="121" t="s">
        <v>153</v>
      </c>
      <c r="G17" s="122"/>
      <c r="H17" s="122"/>
      <c r="I17" s="122"/>
      <c r="J17" s="122"/>
      <c r="K17" s="122"/>
      <c r="L17" s="123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</row>
    <row r="18" spans="1:47" s="59" customFormat="1" ht="12.75">
      <c r="A18" s="83" t="s">
        <v>115</v>
      </c>
      <c r="B18" s="80" t="s">
        <v>125</v>
      </c>
      <c r="C18" s="70" t="s">
        <v>108</v>
      </c>
      <c r="D18" s="81">
        <f>IF(C18="si",50/2,50)</f>
        <v>25</v>
      </c>
      <c r="E18" s="58"/>
      <c r="F18" s="121" t="s">
        <v>154</v>
      </c>
      <c r="G18" s="122"/>
      <c r="H18" s="122"/>
      <c r="I18" s="122"/>
      <c r="J18" s="122"/>
      <c r="K18" s="122"/>
      <c r="L18" s="12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</row>
    <row r="19" spans="1:47" s="59" customFormat="1" ht="13.5" thickBot="1">
      <c r="A19" s="84" t="s">
        <v>111</v>
      </c>
      <c r="B19" s="80" t="s">
        <v>126</v>
      </c>
      <c r="C19" s="87" t="s">
        <v>121</v>
      </c>
      <c r="D19" s="81">
        <f>D18/12*C19</f>
        <v>0</v>
      </c>
      <c r="E19" s="58"/>
      <c r="F19" s="121" t="s">
        <v>155</v>
      </c>
      <c r="G19" s="122"/>
      <c r="H19" s="122"/>
      <c r="I19" s="122"/>
      <c r="J19" s="122"/>
      <c r="K19" s="122"/>
      <c r="L19" s="123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</row>
    <row r="20" spans="1:47" s="59" customFormat="1" ht="12.75">
      <c r="A20" s="85" t="s">
        <v>116</v>
      </c>
      <c r="B20" s="75" t="s">
        <v>127</v>
      </c>
      <c r="C20" s="70" t="s">
        <v>108</v>
      </c>
      <c r="D20" s="63">
        <f>IF(C20="si",50/2,50)</f>
        <v>25</v>
      </c>
      <c r="E20" s="58"/>
      <c r="F20" s="121" t="s">
        <v>156</v>
      </c>
      <c r="G20" s="122"/>
      <c r="H20" s="122"/>
      <c r="I20" s="122"/>
      <c r="J20" s="122"/>
      <c r="K20" s="122"/>
      <c r="L20" s="12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</row>
    <row r="21" spans="1:47" s="59" customFormat="1" ht="13.5" thickBot="1">
      <c r="A21" s="86" t="s">
        <v>111</v>
      </c>
      <c r="B21" s="75" t="s">
        <v>128</v>
      </c>
      <c r="C21" s="87" t="s">
        <v>121</v>
      </c>
      <c r="D21" s="63">
        <f>D20/12*C21</f>
        <v>0</v>
      </c>
      <c r="E21" s="58"/>
      <c r="F21" s="121" t="s">
        <v>157</v>
      </c>
      <c r="G21" s="122"/>
      <c r="H21" s="122"/>
      <c r="I21" s="122"/>
      <c r="J21" s="122"/>
      <c r="K21" s="122"/>
      <c r="L21" s="123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</row>
    <row r="22" spans="1:47" s="59" customFormat="1" ht="12.75">
      <c r="A22" s="83" t="s">
        <v>117</v>
      </c>
      <c r="B22" s="80" t="s">
        <v>129</v>
      </c>
      <c r="C22" s="70" t="s">
        <v>108</v>
      </c>
      <c r="D22" s="81">
        <f>IF(C22="si",50/2,50)</f>
        <v>25</v>
      </c>
      <c r="E22" s="58"/>
      <c r="F22" s="121" t="s">
        <v>158</v>
      </c>
      <c r="G22" s="122"/>
      <c r="H22" s="122"/>
      <c r="I22" s="122"/>
      <c r="J22" s="122"/>
      <c r="K22" s="122"/>
      <c r="L22" s="12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</row>
    <row r="23" spans="1:47" s="59" customFormat="1" ht="13.5" thickBot="1">
      <c r="A23" s="84" t="s">
        <v>111</v>
      </c>
      <c r="B23" s="80" t="s">
        <v>130</v>
      </c>
      <c r="C23" s="87" t="s">
        <v>121</v>
      </c>
      <c r="D23" s="81">
        <f>D22/12*C23</f>
        <v>0</v>
      </c>
      <c r="E23" s="58"/>
      <c r="F23" s="121" t="s">
        <v>159</v>
      </c>
      <c r="G23" s="122"/>
      <c r="H23" s="122"/>
      <c r="I23" s="122"/>
      <c r="J23" s="122"/>
      <c r="K23" s="122"/>
      <c r="L23" s="123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</row>
    <row r="24" spans="1:47" s="59" customFormat="1" ht="12.75">
      <c r="A24" s="85" t="s">
        <v>118</v>
      </c>
      <c r="B24" s="75" t="s">
        <v>131</v>
      </c>
      <c r="C24" s="70" t="s">
        <v>108</v>
      </c>
      <c r="D24" s="63">
        <f>IF(C24="si",50/2,50)</f>
        <v>25</v>
      </c>
      <c r="E24" s="58"/>
      <c r="F24" s="121" t="s">
        <v>144</v>
      </c>
      <c r="G24" s="122"/>
      <c r="H24" s="122"/>
      <c r="I24" s="122"/>
      <c r="J24" s="122"/>
      <c r="K24" s="122"/>
      <c r="L24" s="12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1:47" s="59" customFormat="1" ht="13.5" thickBot="1">
      <c r="A25" s="86" t="s">
        <v>111</v>
      </c>
      <c r="B25" s="75" t="s">
        <v>132</v>
      </c>
      <c r="C25" s="87" t="s">
        <v>121</v>
      </c>
      <c r="D25" s="63">
        <f>D24/12*C25</f>
        <v>0</v>
      </c>
      <c r="E25" s="58"/>
      <c r="F25" s="121" t="s">
        <v>160</v>
      </c>
      <c r="G25" s="122"/>
      <c r="H25" s="122"/>
      <c r="I25" s="122"/>
      <c r="J25" s="122"/>
      <c r="K25" s="122"/>
      <c r="L25" s="12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1:47" s="59" customFormat="1" ht="12.75">
      <c r="A26" s="83" t="s">
        <v>119</v>
      </c>
      <c r="B26" s="80" t="s">
        <v>133</v>
      </c>
      <c r="C26" s="70" t="s">
        <v>108</v>
      </c>
      <c r="D26" s="81">
        <f>IF(C26="si",50/2,50)</f>
        <v>25</v>
      </c>
      <c r="E26" s="58"/>
      <c r="F26" s="121" t="s">
        <v>161</v>
      </c>
      <c r="G26" s="122"/>
      <c r="H26" s="122"/>
      <c r="I26" s="122"/>
      <c r="J26" s="122"/>
      <c r="K26" s="122"/>
      <c r="L26" s="123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</row>
    <row r="27" spans="1:47" s="59" customFormat="1" ht="13.5" thickBot="1">
      <c r="A27" s="84" t="s">
        <v>111</v>
      </c>
      <c r="B27" s="80" t="s">
        <v>134</v>
      </c>
      <c r="C27" s="87" t="s">
        <v>121</v>
      </c>
      <c r="D27" s="81">
        <f>D26/12*C27</f>
        <v>0</v>
      </c>
      <c r="E27" s="58"/>
      <c r="F27" s="121" t="s">
        <v>162</v>
      </c>
      <c r="G27" s="122"/>
      <c r="H27" s="122"/>
      <c r="I27" s="122"/>
      <c r="J27" s="122"/>
      <c r="K27" s="122"/>
      <c r="L27" s="12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:47" s="59" customFormat="1" ht="12.75">
      <c r="A28" s="85" t="s">
        <v>120</v>
      </c>
      <c r="B28" s="75" t="s">
        <v>135</v>
      </c>
      <c r="C28" s="70" t="s">
        <v>108</v>
      </c>
      <c r="D28" s="63">
        <f>IF(C28="si",50/2,50)</f>
        <v>25</v>
      </c>
      <c r="E28" s="58"/>
      <c r="F28" s="121" t="s">
        <v>163</v>
      </c>
      <c r="G28" s="122"/>
      <c r="H28" s="122"/>
      <c r="I28" s="122"/>
      <c r="J28" s="122"/>
      <c r="K28" s="122"/>
      <c r="L28" s="123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</row>
    <row r="29" spans="1:47" s="59" customFormat="1" ht="13.5" thickBot="1">
      <c r="A29" s="86" t="s">
        <v>111</v>
      </c>
      <c r="B29" s="75" t="s">
        <v>136</v>
      </c>
      <c r="C29" s="87" t="s">
        <v>121</v>
      </c>
      <c r="D29" s="63">
        <f>D28/12*C29</f>
        <v>0</v>
      </c>
      <c r="E29" s="58"/>
      <c r="F29" s="121" t="s">
        <v>164</v>
      </c>
      <c r="G29" s="122"/>
      <c r="H29" s="122"/>
      <c r="I29" s="122"/>
      <c r="J29" s="122"/>
      <c r="K29" s="122"/>
      <c r="L29" s="123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</row>
    <row r="30" spans="1:47" s="59" customFormat="1" ht="12.75">
      <c r="A30" s="88"/>
      <c r="B30" s="80" t="s">
        <v>137</v>
      </c>
      <c r="C30" s="70"/>
      <c r="D30" s="63">
        <f>D15+D17+D19+D21+D23+D25+D27+D29</f>
        <v>12.5</v>
      </c>
      <c r="E30" s="58"/>
      <c r="F30" s="130" t="s">
        <v>165</v>
      </c>
      <c r="G30" s="131"/>
      <c r="H30" s="131"/>
      <c r="I30" s="131"/>
      <c r="J30" s="131"/>
      <c r="K30" s="131"/>
      <c r="L30" s="132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</row>
    <row r="31" spans="1:47" s="59" customFormat="1" ht="12.75">
      <c r="A31" s="141" t="s">
        <v>138</v>
      </c>
      <c r="B31" s="142"/>
      <c r="C31" s="62"/>
      <c r="D31" s="71">
        <f>D10-D12-D30</f>
        <v>290.43333333333334</v>
      </c>
      <c r="E31" s="58"/>
      <c r="F31" s="118" t="s">
        <v>145</v>
      </c>
      <c r="G31" s="119"/>
      <c r="H31" s="119"/>
      <c r="I31" s="119"/>
      <c r="J31" s="119"/>
      <c r="K31" s="119"/>
      <c r="L31" s="120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</row>
    <row r="32" spans="1:47" s="65" customFormat="1" ht="12.75">
      <c r="A32" s="79"/>
      <c r="B32" s="93" t="s">
        <v>51</v>
      </c>
      <c r="C32" s="72"/>
      <c r="D32" s="92">
        <v>10</v>
      </c>
      <c r="E32" s="64"/>
      <c r="F32" s="121" t="s">
        <v>166</v>
      </c>
      <c r="G32" s="122"/>
      <c r="H32" s="122"/>
      <c r="I32" s="122"/>
      <c r="J32" s="122"/>
      <c r="K32" s="122"/>
      <c r="L32" s="123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</row>
    <row r="33" spans="1:47" s="65" customFormat="1" ht="12.75">
      <c r="A33" s="77"/>
      <c r="B33" s="73" t="s">
        <v>50</v>
      </c>
      <c r="C33" s="64"/>
      <c r="D33" s="71">
        <f>D31-D32</f>
        <v>280.43333333333334</v>
      </c>
      <c r="E33" s="64"/>
      <c r="F33" s="118" t="s">
        <v>49</v>
      </c>
      <c r="G33" s="119"/>
      <c r="H33" s="119"/>
      <c r="I33" s="119"/>
      <c r="J33" s="119"/>
      <c r="K33" s="119"/>
      <c r="L33" s="120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</row>
    <row r="34" spans="1:47" ht="12.75">
      <c r="A34" s="78"/>
      <c r="B34" s="10"/>
      <c r="C34" s="10"/>
      <c r="D34" s="54" t="s">
        <v>100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</row>
    <row r="35" spans="1:47" ht="15">
      <c r="A35" s="78"/>
      <c r="B35" s="29" t="s">
        <v>78</v>
      </c>
      <c r="C35" s="10"/>
      <c r="D35" s="10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2.75">
      <c r="A36" s="124" t="s">
        <v>139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2.75">
      <c r="A37" s="124" t="s">
        <v>167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47" ht="12.75">
      <c r="A38" s="78"/>
      <c r="B38" s="10"/>
      <c r="C38" s="10"/>
      <c r="D38" s="1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</row>
    <row r="39" spans="1:47" ht="12.75">
      <c r="A39" s="7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2.75">
      <c r="A40" s="7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1:47" ht="12.75">
      <c r="A41" s="7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1:4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</row>
    <row r="61" spans="1:4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</row>
    <row r="62" spans="1:4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</row>
    <row r="63" spans="1:4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</row>
    <row r="64" spans="1:4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</row>
    <row r="65" spans="1:4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</row>
    <row r="66" spans="1:4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</row>
    <row r="67" spans="1:4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</row>
    <row r="68" spans="1:4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</row>
    <row r="69" spans="1:4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</row>
    <row r="70" spans="1:4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</row>
    <row r="71" spans="1:4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4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1:4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4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</row>
    <row r="75" spans="1:4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4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4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</sheetData>
  <sheetProtection/>
  <mergeCells count="39">
    <mergeCell ref="A31:B31"/>
    <mergeCell ref="F3:L3"/>
    <mergeCell ref="F4:L4"/>
    <mergeCell ref="F7:L7"/>
    <mergeCell ref="F13:L13"/>
    <mergeCell ref="F14:L14"/>
    <mergeCell ref="F27:L27"/>
    <mergeCell ref="F16:L16"/>
    <mergeCell ref="F18:L18"/>
    <mergeCell ref="C2:D2"/>
    <mergeCell ref="C5:D5"/>
    <mergeCell ref="C7:D7"/>
    <mergeCell ref="F12:L12"/>
    <mergeCell ref="F9:L9"/>
    <mergeCell ref="C3:D3"/>
    <mergeCell ref="F11:L11"/>
    <mergeCell ref="C9:D9"/>
    <mergeCell ref="C8:D8"/>
    <mergeCell ref="F29:L29"/>
    <mergeCell ref="F30:L30"/>
    <mergeCell ref="F20:L20"/>
    <mergeCell ref="F22:L22"/>
    <mergeCell ref="F8:L8"/>
    <mergeCell ref="F19:L19"/>
    <mergeCell ref="F21:L21"/>
    <mergeCell ref="F31:L31"/>
    <mergeCell ref="F2:L2"/>
    <mergeCell ref="F10:L10"/>
    <mergeCell ref="F24:L24"/>
    <mergeCell ref="F26:L26"/>
    <mergeCell ref="F28:L28"/>
    <mergeCell ref="F15:L15"/>
    <mergeCell ref="F17:L17"/>
    <mergeCell ref="F23:L23"/>
    <mergeCell ref="F25:L25"/>
    <mergeCell ref="F33:L33"/>
    <mergeCell ref="F32:L32"/>
    <mergeCell ref="A36:L36"/>
    <mergeCell ref="A37:L37"/>
  </mergeCells>
  <dataValidations count="1">
    <dataValidation type="list" allowBlank="1" showInputMessage="1" showErrorMessage="1" sqref="C2">
      <formula1>Categoria</formula1>
    </dataValidation>
  </dataValidations>
  <hyperlinks>
    <hyperlink ref="B35" location="MENU!A1" display="MENU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51"/>
  <sheetViews>
    <sheetView workbookViewId="0" topLeftCell="A1">
      <selection activeCell="H16" sqref="H16"/>
    </sheetView>
  </sheetViews>
  <sheetFormatPr defaultColWidth="9.140625" defaultRowHeight="12.75"/>
  <cols>
    <col min="1" max="1" width="4.7109375" style="0" customWidth="1"/>
    <col min="2" max="2" width="46.00390625" style="0" bestFit="1" customWidth="1"/>
    <col min="3" max="3" width="10.7109375" style="0" customWidth="1"/>
    <col min="4" max="4" width="18.7109375" style="0" customWidth="1"/>
    <col min="5" max="5" width="1.8515625" style="0" customWidth="1"/>
    <col min="6" max="6" width="6.28125" style="0" bestFit="1" customWidth="1"/>
    <col min="7" max="8" width="13.57421875" style="0" bestFit="1" customWidth="1"/>
  </cols>
  <sheetData>
    <row r="1" spans="1:50" ht="20.25" customHeight="1">
      <c r="A1" s="3"/>
      <c r="B1" s="4" t="s">
        <v>170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8" customHeight="1">
      <c r="A2" s="3"/>
      <c r="B2" s="3" t="s">
        <v>168</v>
      </c>
      <c r="C2" s="45" t="s">
        <v>54</v>
      </c>
      <c r="D2" s="45"/>
      <c r="E2" s="45"/>
      <c r="F2" s="45"/>
      <c r="G2" s="4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s="1" customFormat="1" ht="24" customHeight="1">
      <c r="A4" s="5"/>
      <c r="B4" s="16" t="s">
        <v>38</v>
      </c>
      <c r="C4" s="143" t="s">
        <v>9</v>
      </c>
      <c r="D4" s="144"/>
      <c r="E4" s="5"/>
      <c r="F4" s="5"/>
      <c r="G4" s="5"/>
      <c r="H4" s="5"/>
      <c r="I4" s="22" t="s">
        <v>43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s="1" customFormat="1" ht="24" customHeight="1">
      <c r="A5" s="5"/>
      <c r="B5" s="16" t="s">
        <v>95</v>
      </c>
      <c r="C5" s="13"/>
      <c r="D5" s="7">
        <v>859</v>
      </c>
      <c r="E5" s="5"/>
      <c r="F5" s="5"/>
      <c r="G5" s="5"/>
      <c r="H5" s="5"/>
      <c r="I5" s="22" t="s">
        <v>44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1" customFormat="1" ht="24" customHeight="1">
      <c r="A6" s="5"/>
      <c r="B6" s="16" t="s">
        <v>96</v>
      </c>
      <c r="C6" s="8">
        <v>0.05</v>
      </c>
      <c r="D6" s="11">
        <f>D5+(D5*C6)</f>
        <v>901.95</v>
      </c>
      <c r="E6" s="5"/>
      <c r="F6" s="5"/>
      <c r="G6" s="5"/>
      <c r="H6" s="5"/>
      <c r="I6" s="5" t="s">
        <v>48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s="1" customFormat="1" ht="24" customHeight="1">
      <c r="A7" s="5"/>
      <c r="B7" s="16" t="s">
        <v>98</v>
      </c>
      <c r="C7" s="145">
        <f>IF(ISBLANK(C4)," ",VLOOKUP(C4,Moltiplicatore,MATCH("Moltiplicatore",Moltiplicatori!$1:$1,0),FALSE))</f>
        <v>160</v>
      </c>
      <c r="D7" s="146"/>
      <c r="E7" s="5"/>
      <c r="F7" s="5"/>
      <c r="G7" s="53" t="s">
        <v>101</v>
      </c>
      <c r="H7" s="53" t="s">
        <v>102</v>
      </c>
      <c r="I7" s="5" t="s">
        <v>40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s="1" customFormat="1" ht="24" customHeight="1">
      <c r="A8" s="5"/>
      <c r="B8" s="16" t="s">
        <v>0</v>
      </c>
      <c r="C8" s="17"/>
      <c r="D8" s="12">
        <f>ROUND(D6*C7,0)</f>
        <v>144312</v>
      </c>
      <c r="E8" s="5"/>
      <c r="F8" s="5"/>
      <c r="G8" s="101" t="s">
        <v>80</v>
      </c>
      <c r="H8" s="102" t="s">
        <v>81</v>
      </c>
      <c r="I8" s="5" t="s">
        <v>47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s="1" customFormat="1" ht="24" customHeight="1">
      <c r="A9" s="5"/>
      <c r="B9" s="16" t="s">
        <v>56</v>
      </c>
      <c r="C9" s="55">
        <v>0.106</v>
      </c>
      <c r="D9" s="11">
        <f>D8*C9/10</f>
        <v>1529.7072</v>
      </c>
      <c r="E9" s="5"/>
      <c r="F9" s="43">
        <v>0</v>
      </c>
      <c r="G9" s="103">
        <f>D8*F9/10</f>
        <v>0</v>
      </c>
      <c r="H9" s="104">
        <f>D9-G9</f>
        <v>1529.7072</v>
      </c>
      <c r="I9" s="5" t="s">
        <v>52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ht="24" customHeight="1">
      <c r="A10" s="3"/>
      <c r="B10" s="16" t="s">
        <v>45</v>
      </c>
      <c r="C10" s="15">
        <v>100</v>
      </c>
      <c r="D10" s="11">
        <f>D9/100*C10</f>
        <v>1529.7072</v>
      </c>
      <c r="E10" s="3"/>
      <c r="F10" s="3"/>
      <c r="G10" s="103">
        <f>G9/100*C10</f>
        <v>0</v>
      </c>
      <c r="H10" s="104">
        <f>H9/100*C10</f>
        <v>1529.7072</v>
      </c>
      <c r="I10" s="22" t="s">
        <v>53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4" customHeight="1">
      <c r="A11" s="3"/>
      <c r="B11" s="16" t="s">
        <v>46</v>
      </c>
      <c r="C11" s="15">
        <v>12</v>
      </c>
      <c r="D11" s="52">
        <f>D10/12*C11</f>
        <v>1529.7072</v>
      </c>
      <c r="E11" s="3"/>
      <c r="F11" s="3"/>
      <c r="G11" s="103">
        <f>G10/12*C11</f>
        <v>0</v>
      </c>
      <c r="H11" s="104">
        <f>H10/12*C11</f>
        <v>1529.7072</v>
      </c>
      <c r="I11" s="22" t="s">
        <v>99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4" customHeight="1">
      <c r="A12" s="3"/>
      <c r="B12" s="3"/>
      <c r="C12" s="3"/>
      <c r="D12" s="94"/>
      <c r="E12" s="21"/>
      <c r="F12" s="21"/>
      <c r="G12" s="103"/>
      <c r="H12" s="10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4" customHeight="1">
      <c r="A13" s="3"/>
      <c r="B13" s="19" t="s">
        <v>51</v>
      </c>
      <c r="C13" s="6"/>
      <c r="D13" s="107">
        <v>100</v>
      </c>
      <c r="E13" s="21"/>
      <c r="F13" s="21"/>
      <c r="G13" s="103">
        <v>0</v>
      </c>
      <c r="H13" s="104">
        <v>50</v>
      </c>
      <c r="I13" s="22" t="s">
        <v>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4" customHeight="1">
      <c r="A14" s="3"/>
      <c r="B14" s="20" t="s">
        <v>50</v>
      </c>
      <c r="C14" s="3"/>
      <c r="D14" s="108">
        <f>D11-D13</f>
        <v>1429.7072</v>
      </c>
      <c r="E14" s="21"/>
      <c r="F14" s="21"/>
      <c r="G14" s="105">
        <f>G11-G13</f>
        <v>0</v>
      </c>
      <c r="H14" s="106">
        <f>H11-H13</f>
        <v>1479.7072</v>
      </c>
      <c r="I14" s="5" t="s">
        <v>83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3"/>
      <c r="B15" s="6"/>
      <c r="C15" s="6"/>
      <c r="D15" s="94"/>
      <c r="E15" s="21"/>
      <c r="F15" s="2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>
      <c r="A16" s="3"/>
      <c r="B16" s="3"/>
      <c r="C16" s="3"/>
      <c r="D16" s="100"/>
      <c r="E16" s="21"/>
      <c r="F16" s="2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3"/>
      <c r="B17" s="9"/>
      <c r="C17" s="10"/>
      <c r="E17" s="21"/>
      <c r="F17" s="2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5">
      <c r="A18" s="3"/>
      <c r="B18" s="29" t="s">
        <v>78</v>
      </c>
      <c r="C18" s="10"/>
      <c r="D18" s="1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.75">
      <c r="A19" s="3"/>
      <c r="B19" s="10"/>
      <c r="C19" s="1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>
      <c r="A20" s="3"/>
      <c r="B20" s="10"/>
      <c r="C20" s="10"/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3"/>
      <c r="B21" s="10"/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>
      <c r="A22" s="3"/>
      <c r="B22" s="10"/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.75">
      <c r="A27" s="3"/>
      <c r="B27" s="23"/>
      <c r="C27" s="2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>
      <c r="A28" s="3"/>
      <c r="B28" s="23"/>
      <c r="C28" s="2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>
      <c r="A29" s="3"/>
      <c r="B29" s="23"/>
      <c r="C29" s="2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>
      <c r="A30" s="3"/>
      <c r="B30" s="23"/>
      <c r="C30" s="2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>
      <c r="A31" s="3"/>
      <c r="B31" s="23"/>
      <c r="C31" s="2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>
      <c r="A32" s="3"/>
      <c r="B32" s="23"/>
      <c r="C32" s="2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>
      <c r="A33" s="3"/>
      <c r="B33" s="23"/>
      <c r="C33" s="2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>
      <c r="A34" s="3"/>
      <c r="B34" s="23"/>
      <c r="C34" s="2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>
      <c r="A35" s="3"/>
      <c r="B35" s="23"/>
      <c r="C35" s="2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.75">
      <c r="A36" s="3"/>
      <c r="B36" s="23"/>
      <c r="C36" s="2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2.75">
      <c r="A37" s="3"/>
      <c r="B37" s="23"/>
      <c r="C37" s="2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2.75">
      <c r="A38" s="3"/>
      <c r="B38" s="23"/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2.75">
      <c r="A39" s="3"/>
      <c r="B39" s="23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2.75">
      <c r="A40" s="3"/>
      <c r="B40" s="23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</sheetData>
  <sheetProtection/>
  <mergeCells count="2">
    <mergeCell ref="C4:D4"/>
    <mergeCell ref="C7:D7"/>
  </mergeCells>
  <dataValidations count="1">
    <dataValidation type="list" allowBlank="1" showInputMessage="1" showErrorMessage="1" sqref="C4">
      <formula1>Categoria</formula1>
    </dataValidation>
  </dataValidations>
  <hyperlinks>
    <hyperlink ref="B18" location="MENU!A1" display="MENU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51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.7109375" style="0" customWidth="1"/>
    <col min="2" max="2" width="46.00390625" style="0" bestFit="1" customWidth="1"/>
    <col min="3" max="3" width="10.7109375" style="0" customWidth="1"/>
    <col min="4" max="4" width="18.7109375" style="0" customWidth="1"/>
    <col min="5" max="5" width="1.8515625" style="0" customWidth="1"/>
    <col min="6" max="6" width="6.28125" style="0" bestFit="1" customWidth="1"/>
    <col min="7" max="8" width="13.57421875" style="0" bestFit="1" customWidth="1"/>
  </cols>
  <sheetData>
    <row r="1" spans="1:50" ht="20.25" customHeight="1">
      <c r="A1" s="3"/>
      <c r="B1" s="4" t="s">
        <v>172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8" customHeight="1">
      <c r="A2" s="3"/>
      <c r="B2" s="95" t="s">
        <v>175</v>
      </c>
      <c r="C2" s="45" t="s">
        <v>54</v>
      </c>
      <c r="D2" s="45"/>
      <c r="E2" s="45"/>
      <c r="F2" s="45"/>
      <c r="G2" s="4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s="1" customFormat="1" ht="24" customHeight="1">
      <c r="A4" s="5"/>
      <c r="B4" s="16" t="s">
        <v>38</v>
      </c>
      <c r="C4" s="143" t="s">
        <v>28</v>
      </c>
      <c r="D4" s="144"/>
      <c r="E4" s="5"/>
      <c r="F4" s="5"/>
      <c r="G4" s="5"/>
      <c r="H4" s="5"/>
      <c r="I4" s="22" t="s">
        <v>43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s="1" customFormat="1" ht="24" customHeight="1">
      <c r="A5" s="5"/>
      <c r="B5" s="16" t="s">
        <v>95</v>
      </c>
      <c r="C5" s="13"/>
      <c r="D5" s="7">
        <v>859</v>
      </c>
      <c r="E5" s="5"/>
      <c r="F5" s="5"/>
      <c r="G5" s="5"/>
      <c r="H5" s="5"/>
      <c r="I5" s="22" t="s">
        <v>44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1" customFormat="1" ht="24" customHeight="1">
      <c r="A6" s="5"/>
      <c r="B6" s="16" t="s">
        <v>96</v>
      </c>
      <c r="C6" s="8">
        <v>0.05</v>
      </c>
      <c r="D6" s="11">
        <f>D5+(D5*C6)</f>
        <v>901.95</v>
      </c>
      <c r="E6" s="5"/>
      <c r="F6" s="5"/>
      <c r="G6" s="5"/>
      <c r="H6" s="5"/>
      <c r="I6" s="5" t="s">
        <v>48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s="1" customFormat="1" ht="24" customHeight="1">
      <c r="A7" s="5"/>
      <c r="B7" s="16" t="s">
        <v>98</v>
      </c>
      <c r="C7" s="145">
        <f>IF(ISBLANK(C4)," ",VLOOKUP(C4,Moltiplicatore,MATCH("Moltiplicatore",Moltiplicatori!$1:$1,0),FALSE))</f>
        <v>65</v>
      </c>
      <c r="D7" s="146"/>
      <c r="E7" s="5"/>
      <c r="F7" s="5"/>
      <c r="G7" s="53" t="s">
        <v>181</v>
      </c>
      <c r="H7" s="53" t="s">
        <v>182</v>
      </c>
      <c r="I7" s="5" t="s">
        <v>40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s="1" customFormat="1" ht="24" customHeight="1">
      <c r="A8" s="5"/>
      <c r="B8" s="16" t="s">
        <v>0</v>
      </c>
      <c r="C8" s="17"/>
      <c r="D8" s="12">
        <f>ROUND(D6*C7,0)</f>
        <v>58627</v>
      </c>
      <c r="E8" s="5"/>
      <c r="F8" s="5"/>
      <c r="G8" s="44" t="s">
        <v>80</v>
      </c>
      <c r="H8" s="44" t="s">
        <v>81</v>
      </c>
      <c r="I8" s="5" t="s">
        <v>47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s="1" customFormat="1" ht="24" customHeight="1">
      <c r="A9" s="5"/>
      <c r="B9" s="16" t="s">
        <v>56</v>
      </c>
      <c r="C9" s="55">
        <v>0.106</v>
      </c>
      <c r="D9" s="11">
        <f>D8*C9/10</f>
        <v>621.4462</v>
      </c>
      <c r="E9" s="5"/>
      <c r="F9" s="43">
        <v>0.076</v>
      </c>
      <c r="G9" s="2">
        <f>D8*F9/10</f>
        <v>445.5652</v>
      </c>
      <c r="H9" s="2">
        <f>D9-G9</f>
        <v>175.88099999999997</v>
      </c>
      <c r="I9" s="5" t="s">
        <v>52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ht="24" customHeight="1">
      <c r="A10" s="3"/>
      <c r="B10" s="16" t="s">
        <v>45</v>
      </c>
      <c r="C10" s="15">
        <v>100</v>
      </c>
      <c r="D10" s="11">
        <f>D9/100*C10</f>
        <v>621.4462</v>
      </c>
      <c r="E10" s="3"/>
      <c r="F10" s="3"/>
      <c r="G10" s="2">
        <f>G9/100*C10</f>
        <v>445.56519999999995</v>
      </c>
      <c r="H10" s="2">
        <f>H9/100*C10</f>
        <v>175.88099999999997</v>
      </c>
      <c r="I10" s="22" t="s">
        <v>53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4" customHeight="1">
      <c r="A11" s="3"/>
      <c r="B11" s="16" t="s">
        <v>46</v>
      </c>
      <c r="C11" s="15">
        <v>12</v>
      </c>
      <c r="D11" s="52">
        <f>D10/12*C11</f>
        <v>621.4462</v>
      </c>
      <c r="E11" s="3"/>
      <c r="F11" s="3"/>
      <c r="G11" s="2">
        <f>G10/12*C11</f>
        <v>445.56519999999995</v>
      </c>
      <c r="H11" s="2">
        <f>H10/12*C11</f>
        <v>175.88099999999997</v>
      </c>
      <c r="I11" s="22" t="s">
        <v>99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4" customHeight="1">
      <c r="A12" s="3"/>
      <c r="B12" s="3"/>
      <c r="C12" s="3"/>
      <c r="D12" s="94"/>
      <c r="E12" s="21"/>
      <c r="F12" s="21"/>
      <c r="G12" s="51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4" customHeight="1">
      <c r="A13" s="3"/>
      <c r="B13" s="19" t="s">
        <v>51</v>
      </c>
      <c r="C13" s="6"/>
      <c r="D13" s="96" t="s">
        <v>176</v>
      </c>
      <c r="E13" s="21"/>
      <c r="F13" s="21"/>
      <c r="G13" s="51">
        <v>50</v>
      </c>
      <c r="H13" s="2">
        <v>50</v>
      </c>
      <c r="I13" s="22" t="s">
        <v>82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4" customHeight="1">
      <c r="A14" s="3"/>
      <c r="B14" s="20" t="s">
        <v>50</v>
      </c>
      <c r="C14" s="3"/>
      <c r="D14" s="97" t="s">
        <v>177</v>
      </c>
      <c r="E14" s="21"/>
      <c r="F14" s="21"/>
      <c r="G14" s="14">
        <f>G11-G13</f>
        <v>395.56519999999995</v>
      </c>
      <c r="H14" s="14">
        <f>H11-H13</f>
        <v>125.88099999999997</v>
      </c>
      <c r="I14" s="5" t="s">
        <v>83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3"/>
      <c r="B15" s="6"/>
      <c r="C15" s="6"/>
      <c r="D15" s="98" t="s">
        <v>178</v>
      </c>
      <c r="E15" s="21"/>
      <c r="F15" s="2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>
      <c r="A16" s="3"/>
      <c r="B16" s="3"/>
      <c r="C16" s="3"/>
      <c r="D16" s="99" t="s">
        <v>181</v>
      </c>
      <c r="E16" s="21"/>
      <c r="F16" s="2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3"/>
      <c r="B17" s="9"/>
      <c r="C17" s="10"/>
      <c r="E17" s="21"/>
      <c r="F17" s="2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5">
      <c r="A18" s="3"/>
      <c r="B18" s="29" t="s">
        <v>78</v>
      </c>
      <c r="C18" s="10"/>
      <c r="D18" s="1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.75">
      <c r="A19" s="3"/>
      <c r="B19" s="10"/>
      <c r="C19" s="1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>
      <c r="A20" s="3"/>
      <c r="B20" s="10"/>
      <c r="C20" s="10"/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3"/>
      <c r="B21" s="10"/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>
      <c r="A22" s="3"/>
      <c r="B22" s="10"/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.75">
      <c r="A27" s="3"/>
      <c r="B27" s="23"/>
      <c r="C27" s="2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>
      <c r="A28" s="3"/>
      <c r="B28" s="23"/>
      <c r="C28" s="2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>
      <c r="A29" s="3"/>
      <c r="B29" s="23"/>
      <c r="C29" s="2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>
      <c r="A30" s="3"/>
      <c r="B30" s="23"/>
      <c r="C30" s="2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>
      <c r="A31" s="3"/>
      <c r="B31" s="23"/>
      <c r="C31" s="2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>
      <c r="A32" s="3"/>
      <c r="B32" s="23"/>
      <c r="C32" s="2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>
      <c r="A33" s="3"/>
      <c r="B33" s="23"/>
      <c r="C33" s="2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>
      <c r="A34" s="3"/>
      <c r="B34" s="23"/>
      <c r="C34" s="2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>
      <c r="A35" s="3"/>
      <c r="B35" s="23"/>
      <c r="C35" s="2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.75">
      <c r="A36" s="3"/>
      <c r="B36" s="23"/>
      <c r="C36" s="2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2.75">
      <c r="A37" s="3"/>
      <c r="B37" s="23"/>
      <c r="C37" s="2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2.75">
      <c r="A38" s="3"/>
      <c r="B38" s="23"/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2.75">
      <c r="A39" s="3"/>
      <c r="B39" s="23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2.75">
      <c r="A40" s="3"/>
      <c r="B40" s="23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</sheetData>
  <mergeCells count="2">
    <mergeCell ref="C4:D4"/>
    <mergeCell ref="C7:D7"/>
  </mergeCells>
  <dataValidations count="1">
    <dataValidation type="list" allowBlank="1" showInputMessage="1" showErrorMessage="1" sqref="C4">
      <formula1>Categoria</formula1>
    </dataValidation>
  </dataValidations>
  <hyperlinks>
    <hyperlink ref="B18" location="MENU!A1" display="MENU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51"/>
  <sheetViews>
    <sheetView workbookViewId="0" topLeftCell="A1">
      <selection activeCell="B17" sqref="B17"/>
    </sheetView>
  </sheetViews>
  <sheetFormatPr defaultColWidth="9.140625" defaultRowHeight="12.75"/>
  <cols>
    <col min="1" max="1" width="4.7109375" style="0" customWidth="1"/>
    <col min="2" max="2" width="46.00390625" style="0" bestFit="1" customWidth="1"/>
    <col min="3" max="3" width="10.7109375" style="0" customWidth="1"/>
    <col min="4" max="4" width="18.7109375" style="0" customWidth="1"/>
    <col min="5" max="5" width="1.8515625" style="0" customWidth="1"/>
    <col min="6" max="6" width="6.28125" style="0" bestFit="1" customWidth="1"/>
    <col min="7" max="8" width="13.57421875" style="0" bestFit="1" customWidth="1"/>
  </cols>
  <sheetData>
    <row r="1" spans="1:50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8" customHeight="1">
      <c r="A2" s="3"/>
      <c r="B2" s="4" t="s">
        <v>55</v>
      </c>
      <c r="C2" s="45" t="s">
        <v>54</v>
      </c>
      <c r="D2" s="45"/>
      <c r="E2" s="45"/>
      <c r="F2" s="45"/>
      <c r="G2" s="4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s="1" customFormat="1" ht="24" customHeight="1">
      <c r="A4" s="5"/>
      <c r="B4" s="34"/>
      <c r="C4" s="147"/>
      <c r="D4" s="147"/>
      <c r="E4" s="5"/>
      <c r="F4" s="5"/>
      <c r="G4" s="5"/>
      <c r="H4" s="5"/>
      <c r="I4" s="2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s="1" customFormat="1" ht="24" customHeight="1">
      <c r="A5" s="5"/>
      <c r="B5" s="34"/>
      <c r="C5" s="35"/>
      <c r="D5" s="36"/>
      <c r="E5" s="5"/>
      <c r="F5" s="5"/>
      <c r="G5" s="5"/>
      <c r="H5" s="5"/>
      <c r="I5" s="2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1" customFormat="1" ht="24" customHeight="1">
      <c r="A6" s="5"/>
      <c r="B6" s="34"/>
      <c r="C6" s="37"/>
      <c r="D6" s="38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50" s="1" customFormat="1" ht="24" customHeight="1">
      <c r="A7" s="5"/>
      <c r="B7" s="34"/>
      <c r="C7" s="148"/>
      <c r="D7" s="148"/>
      <c r="E7" s="5"/>
      <c r="F7" s="5"/>
      <c r="G7" s="53" t="s">
        <v>103</v>
      </c>
      <c r="H7" s="53" t="s">
        <v>104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s="1" customFormat="1" ht="24" customHeight="1">
      <c r="A8" s="5"/>
      <c r="B8" s="40" t="s">
        <v>0</v>
      </c>
      <c r="C8" s="18"/>
      <c r="D8" s="41">
        <v>110000</v>
      </c>
      <c r="E8" s="5"/>
      <c r="F8" s="5"/>
      <c r="G8" s="44" t="s">
        <v>80</v>
      </c>
      <c r="H8" s="44" t="s">
        <v>81</v>
      </c>
      <c r="I8" s="22" t="s">
        <v>57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s="1" customFormat="1" ht="24" customHeight="1">
      <c r="A9" s="5"/>
      <c r="B9" s="33" t="s">
        <v>56</v>
      </c>
      <c r="C9" s="56">
        <v>0.086</v>
      </c>
      <c r="D9" s="39">
        <f>D8*C9/10</f>
        <v>946</v>
      </c>
      <c r="E9" s="5"/>
      <c r="F9" s="43">
        <v>0</v>
      </c>
      <c r="G9" s="2">
        <f>D8*F9/10</f>
        <v>0</v>
      </c>
      <c r="H9" s="2">
        <f>D9-G9</f>
        <v>946</v>
      </c>
      <c r="I9" s="5" t="s">
        <v>52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</row>
    <row r="10" spans="1:50" ht="24" customHeight="1">
      <c r="A10" s="3"/>
      <c r="B10" s="16" t="s">
        <v>45</v>
      </c>
      <c r="C10" s="15">
        <v>100</v>
      </c>
      <c r="D10" s="11">
        <f>D9/100*C10</f>
        <v>946.0000000000001</v>
      </c>
      <c r="E10" s="3"/>
      <c r="F10" s="3"/>
      <c r="G10" s="2">
        <f>G9/100*C10</f>
        <v>0</v>
      </c>
      <c r="H10" s="2">
        <f>H9/100*C10</f>
        <v>946.0000000000001</v>
      </c>
      <c r="I10" s="22" t="s">
        <v>58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4" customHeight="1">
      <c r="A11" s="3"/>
      <c r="B11" s="16" t="s">
        <v>46</v>
      </c>
      <c r="C11" s="15">
        <v>12</v>
      </c>
      <c r="D11" s="11">
        <f>D10/12*C11</f>
        <v>946.0000000000001</v>
      </c>
      <c r="E11" s="3"/>
      <c r="F11" s="3"/>
      <c r="G11" s="2">
        <f>G10/12*C11</f>
        <v>0</v>
      </c>
      <c r="H11" s="2">
        <f>H10/12*C11</f>
        <v>946.0000000000001</v>
      </c>
      <c r="I11" s="22" t="s">
        <v>59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4" customHeight="1">
      <c r="A12" s="3"/>
      <c r="B12" s="3"/>
      <c r="C12" s="3"/>
      <c r="D12" s="3"/>
      <c r="E12" s="3"/>
      <c r="F12" s="3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4" customHeight="1">
      <c r="A13" s="3"/>
      <c r="B13" s="19" t="s">
        <v>51</v>
      </c>
      <c r="C13" s="6"/>
      <c r="D13" s="38"/>
      <c r="E13" s="3"/>
      <c r="F13" s="3"/>
      <c r="G13" s="41">
        <v>0</v>
      </c>
      <c r="H13" s="41">
        <v>50</v>
      </c>
      <c r="I13" s="22" t="s">
        <v>94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4" customHeight="1">
      <c r="A14" s="3"/>
      <c r="B14" s="20" t="s">
        <v>50</v>
      </c>
      <c r="C14" s="3"/>
      <c r="D14" s="38"/>
      <c r="E14" s="3"/>
      <c r="F14" s="3"/>
      <c r="G14" s="14">
        <f>G11-G13</f>
        <v>0</v>
      </c>
      <c r="H14" s="14">
        <f>H11-H13</f>
        <v>896.0000000000001</v>
      </c>
      <c r="I14" s="5" t="s">
        <v>83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3"/>
      <c r="B15" s="6"/>
      <c r="C15" s="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5">
      <c r="A17" s="3"/>
      <c r="B17" s="29" t="s">
        <v>78</v>
      </c>
      <c r="C17" s="10"/>
      <c r="D17" s="1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>
      <c r="A18" s="3"/>
      <c r="B18" s="10"/>
      <c r="C18" s="10"/>
      <c r="D18" s="1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.75">
      <c r="A19" s="3"/>
      <c r="B19" s="10"/>
      <c r="C19" s="1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>
      <c r="A20" s="3"/>
      <c r="B20" s="10"/>
      <c r="C20" s="10"/>
      <c r="D20" s="1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3"/>
      <c r="B21" s="10"/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>
      <c r="A22" s="3"/>
      <c r="B22" s="10"/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</sheetData>
  <mergeCells count="2">
    <mergeCell ref="C4:D4"/>
    <mergeCell ref="C7:D7"/>
  </mergeCells>
  <dataValidations count="1">
    <dataValidation type="list" allowBlank="1" showInputMessage="1" showErrorMessage="1" sqref="C4">
      <formula1>Categoria</formula1>
    </dataValidation>
  </dataValidations>
  <hyperlinks>
    <hyperlink ref="B17" location="MENU!A1" display="MENU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F16"/>
  <sheetViews>
    <sheetView workbookViewId="0" topLeftCell="A1">
      <selection activeCell="B16" sqref="B16"/>
    </sheetView>
  </sheetViews>
  <sheetFormatPr defaultColWidth="9.140625" defaultRowHeight="12.75"/>
  <cols>
    <col min="1" max="2" width="9.140625" style="28" customWidth="1"/>
    <col min="3" max="3" width="51.421875" style="28" customWidth="1"/>
    <col min="4" max="5" width="9.140625" style="28" customWidth="1"/>
    <col min="6" max="6" width="27.00390625" style="28" customWidth="1"/>
    <col min="7" max="16384" width="9.140625" style="28" customWidth="1"/>
  </cols>
  <sheetData>
    <row r="4" ht="3.75" customHeight="1"/>
    <row r="5" spans="1:6" ht="25.5" customHeight="1">
      <c r="A5" s="149" t="s">
        <v>60</v>
      </c>
      <c r="B5" s="150"/>
      <c r="C5" s="150"/>
      <c r="D5" s="150"/>
      <c r="E5" s="150"/>
      <c r="F5" s="151"/>
    </row>
    <row r="6" spans="1:6" ht="25.5" customHeight="1">
      <c r="A6" s="152" t="s">
        <v>61</v>
      </c>
      <c r="B6" s="153"/>
      <c r="C6" s="153"/>
      <c r="D6" s="153"/>
      <c r="E6" s="153"/>
      <c r="F6" s="154"/>
    </row>
    <row r="7" spans="1:6" ht="24" customHeight="1">
      <c r="A7" s="155" t="s">
        <v>62</v>
      </c>
      <c r="B7" s="155"/>
      <c r="C7" s="155"/>
      <c r="D7" s="156" t="s">
        <v>63</v>
      </c>
      <c r="E7" s="156"/>
      <c r="F7" s="156"/>
    </row>
    <row r="8" spans="1:6" ht="24" customHeight="1">
      <c r="A8" s="155" t="s">
        <v>64</v>
      </c>
      <c r="B8" s="155"/>
      <c r="C8" s="155"/>
      <c r="D8" s="156" t="s">
        <v>65</v>
      </c>
      <c r="E8" s="156"/>
      <c r="F8" s="156"/>
    </row>
    <row r="9" spans="1:6" ht="24" customHeight="1">
      <c r="A9" s="155" t="s">
        <v>66</v>
      </c>
      <c r="B9" s="155"/>
      <c r="C9" s="155"/>
      <c r="D9" s="156" t="s">
        <v>67</v>
      </c>
      <c r="E9" s="156"/>
      <c r="F9" s="156"/>
    </row>
    <row r="10" spans="1:6" ht="24" customHeight="1">
      <c r="A10" s="155" t="s">
        <v>68</v>
      </c>
      <c r="B10" s="155"/>
      <c r="C10" s="155"/>
      <c r="D10" s="156" t="s">
        <v>69</v>
      </c>
      <c r="E10" s="156"/>
      <c r="F10" s="156"/>
    </row>
    <row r="11" spans="1:6" ht="24" customHeight="1">
      <c r="A11" s="155" t="s">
        <v>70</v>
      </c>
      <c r="B11" s="155"/>
      <c r="C11" s="155"/>
      <c r="D11" s="156" t="s">
        <v>71</v>
      </c>
      <c r="E11" s="156"/>
      <c r="F11" s="156"/>
    </row>
    <row r="12" spans="1:6" ht="24" customHeight="1">
      <c r="A12" s="155" t="s">
        <v>72</v>
      </c>
      <c r="B12" s="155"/>
      <c r="C12" s="155"/>
      <c r="D12" s="156" t="s">
        <v>73</v>
      </c>
      <c r="E12" s="156"/>
      <c r="F12" s="156"/>
    </row>
    <row r="16" ht="18">
      <c r="B16" s="42" t="s">
        <v>78</v>
      </c>
    </row>
  </sheetData>
  <mergeCells count="14">
    <mergeCell ref="A12:C12"/>
    <mergeCell ref="D12:F12"/>
    <mergeCell ref="A10:C10"/>
    <mergeCell ref="D10:F10"/>
    <mergeCell ref="A11:C11"/>
    <mergeCell ref="D11:F11"/>
    <mergeCell ref="A8:C8"/>
    <mergeCell ref="D8:F8"/>
    <mergeCell ref="A9:C9"/>
    <mergeCell ref="D9:F9"/>
    <mergeCell ref="A5:F5"/>
    <mergeCell ref="A6:F6"/>
    <mergeCell ref="A7:C7"/>
    <mergeCell ref="D7:F7"/>
  </mergeCells>
  <hyperlinks>
    <hyperlink ref="B16" location="MENU!A1" display="MENU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3">
      <selection activeCell="B38" sqref="B38"/>
    </sheetView>
  </sheetViews>
  <sheetFormatPr defaultColWidth="9.140625" defaultRowHeight="12.75"/>
  <cols>
    <col min="1" max="1" width="11.7109375" style="27" customWidth="1"/>
    <col min="2" max="2" width="16.00390625" style="3" bestFit="1" customWidth="1"/>
    <col min="3" max="4" width="9.140625" style="3" customWidth="1"/>
    <col min="5" max="5" width="10.8515625" style="3" customWidth="1"/>
    <col min="6" max="16384" width="9.140625" style="3" customWidth="1"/>
  </cols>
  <sheetData>
    <row r="1" spans="1:5" ht="15.75">
      <c r="A1" s="31" t="s">
        <v>1</v>
      </c>
      <c r="B1" s="32" t="s">
        <v>2</v>
      </c>
      <c r="C1" s="24"/>
      <c r="D1" s="24"/>
      <c r="E1" s="24"/>
    </row>
    <row r="2" spans="1:5" ht="12.75">
      <c r="A2" s="25" t="s">
        <v>3</v>
      </c>
      <c r="B2" s="26">
        <v>160</v>
      </c>
      <c r="C2" s="24"/>
      <c r="D2" s="24"/>
      <c r="E2" s="24"/>
    </row>
    <row r="3" spans="1:5" ht="12.75">
      <c r="A3" s="25" t="s">
        <v>4</v>
      </c>
      <c r="B3" s="26">
        <v>160</v>
      </c>
      <c r="C3" s="24"/>
      <c r="D3" s="24"/>
      <c r="E3" s="24"/>
    </row>
    <row r="4" spans="1:5" ht="12.75">
      <c r="A4" s="25" t="s">
        <v>5</v>
      </c>
      <c r="B4" s="26">
        <v>160</v>
      </c>
      <c r="C4" s="24"/>
      <c r="D4" s="24"/>
      <c r="E4" s="24"/>
    </row>
    <row r="5" spans="1:5" ht="12.75">
      <c r="A5" s="25" t="s">
        <v>6</v>
      </c>
      <c r="B5" s="26">
        <v>160</v>
      </c>
      <c r="C5" s="24"/>
      <c r="D5" s="24"/>
      <c r="E5" s="24"/>
    </row>
    <row r="6" spans="1:5" ht="12.75">
      <c r="A6" s="25" t="s">
        <v>7</v>
      </c>
      <c r="B6" s="26">
        <v>160</v>
      </c>
      <c r="C6" s="24"/>
      <c r="D6" s="24"/>
      <c r="E6" s="24"/>
    </row>
    <row r="7" spans="1:5" ht="12.75">
      <c r="A7" s="25" t="s">
        <v>8</v>
      </c>
      <c r="B7" s="26">
        <v>160</v>
      </c>
      <c r="C7" s="24"/>
      <c r="D7" s="24"/>
      <c r="E7" s="24"/>
    </row>
    <row r="8" spans="1:5" ht="12.75">
      <c r="A8" s="25" t="s">
        <v>9</v>
      </c>
      <c r="B8" s="26">
        <v>160</v>
      </c>
      <c r="C8" s="24"/>
      <c r="D8" s="24"/>
      <c r="E8" s="24"/>
    </row>
    <row r="9" spans="1:5" ht="12.75">
      <c r="A9" s="25" t="s">
        <v>10</v>
      </c>
      <c r="B9" s="26">
        <v>160</v>
      </c>
      <c r="C9" s="24"/>
      <c r="D9" s="24"/>
      <c r="E9" s="24"/>
    </row>
    <row r="10" spans="1:5" ht="12.75">
      <c r="A10" s="25" t="s">
        <v>11</v>
      </c>
      <c r="B10" s="26">
        <v>160</v>
      </c>
      <c r="C10" s="24"/>
      <c r="D10" s="24"/>
      <c r="E10" s="24"/>
    </row>
    <row r="11" spans="1:5" ht="12.75">
      <c r="A11" s="25" t="s">
        <v>12</v>
      </c>
      <c r="B11" s="26">
        <v>80</v>
      </c>
      <c r="C11" s="24"/>
      <c r="D11" s="24"/>
      <c r="E11" s="24"/>
    </row>
    <row r="12" spans="1:5" ht="12.75">
      <c r="A12" s="25" t="s">
        <v>39</v>
      </c>
      <c r="B12" s="26">
        <v>160</v>
      </c>
      <c r="C12" s="24"/>
      <c r="D12" s="24"/>
      <c r="E12" s="24"/>
    </row>
    <row r="13" spans="1:5" ht="12.75">
      <c r="A13" s="25" t="s">
        <v>13</v>
      </c>
      <c r="B13" s="26">
        <v>140</v>
      </c>
      <c r="C13" s="24"/>
      <c r="D13" s="24"/>
      <c r="E13" s="24"/>
    </row>
    <row r="14" spans="1:5" ht="12.75">
      <c r="A14" s="25" t="s">
        <v>14</v>
      </c>
      <c r="B14" s="26">
        <v>140</v>
      </c>
      <c r="C14" s="24"/>
      <c r="D14" s="24"/>
      <c r="E14" s="24"/>
    </row>
    <row r="15" spans="1:5" ht="12.75">
      <c r="A15" s="25" t="s">
        <v>15</v>
      </c>
      <c r="B15" s="26">
        <v>140</v>
      </c>
      <c r="C15" s="24"/>
      <c r="D15" s="24"/>
      <c r="E15" s="24"/>
    </row>
    <row r="16" spans="1:5" ht="12.75">
      <c r="A16" s="25" t="s">
        <v>16</v>
      </c>
      <c r="B16" s="26">
        <v>140</v>
      </c>
      <c r="C16" s="24"/>
      <c r="D16" s="24"/>
      <c r="E16" s="24"/>
    </row>
    <row r="17" spans="1:5" ht="12.75">
      <c r="A17" s="25" t="s">
        <v>17</v>
      </c>
      <c r="B17" s="26">
        <v>140</v>
      </c>
      <c r="C17" s="24"/>
      <c r="D17" s="24"/>
      <c r="E17" s="24"/>
    </row>
    <row r="18" spans="1:5" ht="12.75">
      <c r="A18" s="25" t="s">
        <v>18</v>
      </c>
      <c r="B18" s="26">
        <v>140</v>
      </c>
      <c r="C18" s="24"/>
      <c r="D18" s="24"/>
      <c r="E18" s="24"/>
    </row>
    <row r="19" spans="1:5" ht="12.75">
      <c r="A19" s="25" t="s">
        <v>19</v>
      </c>
      <c r="B19" s="26">
        <v>140</v>
      </c>
      <c r="C19" s="24"/>
      <c r="D19" s="24"/>
      <c r="E19" s="24"/>
    </row>
    <row r="20" spans="1:5" ht="12.75">
      <c r="A20" s="25" t="s">
        <v>20</v>
      </c>
      <c r="B20" s="26">
        <v>140</v>
      </c>
      <c r="C20" s="24"/>
      <c r="D20" s="24"/>
      <c r="E20" s="24"/>
    </row>
    <row r="21" spans="1:5" ht="12.75">
      <c r="A21" s="25" t="s">
        <v>21</v>
      </c>
      <c r="B21" s="26">
        <v>55</v>
      </c>
      <c r="C21" s="24"/>
      <c r="D21" s="24"/>
      <c r="E21" s="24"/>
    </row>
    <row r="22" spans="1:5" ht="12.75">
      <c r="A22" s="25" t="s">
        <v>22</v>
      </c>
      <c r="B22" s="26">
        <v>160</v>
      </c>
      <c r="C22" s="24"/>
      <c r="D22" s="24"/>
      <c r="E22" s="24"/>
    </row>
    <row r="23" spans="1:5" ht="12.75">
      <c r="A23" s="25" t="s">
        <v>23</v>
      </c>
      <c r="B23" s="26">
        <v>140</v>
      </c>
      <c r="C23" s="24"/>
      <c r="D23" s="24"/>
      <c r="E23" s="24"/>
    </row>
    <row r="24" spans="1:5" ht="12.75">
      <c r="A24" s="25" t="s">
        <v>24</v>
      </c>
      <c r="B24" s="26">
        <v>140</v>
      </c>
      <c r="C24" s="24"/>
      <c r="D24" s="24"/>
      <c r="E24" s="24"/>
    </row>
    <row r="25" spans="1:5" ht="12.75">
      <c r="A25" s="25" t="s">
        <v>25</v>
      </c>
      <c r="B25" s="26">
        <v>140</v>
      </c>
      <c r="C25" s="24"/>
      <c r="D25" s="24"/>
      <c r="E25" s="24"/>
    </row>
    <row r="26" spans="1:5" ht="12.75">
      <c r="A26" s="25" t="s">
        <v>26</v>
      </c>
      <c r="B26" s="26">
        <v>160</v>
      </c>
      <c r="C26" s="24"/>
      <c r="D26" s="24"/>
      <c r="E26" s="24"/>
    </row>
    <row r="27" spans="1:5" ht="12.75">
      <c r="A27" s="25" t="s">
        <v>27</v>
      </c>
      <c r="B27" s="26">
        <v>160</v>
      </c>
      <c r="C27" s="24"/>
      <c r="D27" s="24"/>
      <c r="E27" s="24"/>
    </row>
    <row r="28" spans="1:5" ht="12.75">
      <c r="A28" s="25" t="s">
        <v>28</v>
      </c>
      <c r="B28" s="26">
        <v>65</v>
      </c>
      <c r="C28" s="24"/>
      <c r="D28" s="24" t="s">
        <v>41</v>
      </c>
      <c r="E28" s="24"/>
    </row>
    <row r="29" spans="1:5" ht="12.75">
      <c r="A29" s="25" t="s">
        <v>29</v>
      </c>
      <c r="B29" s="26">
        <v>65</v>
      </c>
      <c r="C29" s="24"/>
      <c r="D29" s="24" t="s">
        <v>41</v>
      </c>
      <c r="E29" s="24"/>
    </row>
    <row r="30" spans="1:5" ht="12.75">
      <c r="A30" s="25" t="s">
        <v>30</v>
      </c>
      <c r="B30" s="26">
        <v>65</v>
      </c>
      <c r="C30" s="24"/>
      <c r="D30" s="24" t="s">
        <v>41</v>
      </c>
      <c r="E30" s="24"/>
    </row>
    <row r="31" spans="1:5" ht="12.75">
      <c r="A31" s="25" t="s">
        <v>31</v>
      </c>
      <c r="B31" s="26">
        <v>65</v>
      </c>
      <c r="C31" s="24"/>
      <c r="D31" s="24" t="s">
        <v>41</v>
      </c>
      <c r="E31" s="24"/>
    </row>
    <row r="32" spans="1:5" ht="12.75">
      <c r="A32" s="25" t="s">
        <v>32</v>
      </c>
      <c r="B32" s="26">
        <v>80</v>
      </c>
      <c r="C32" s="24"/>
      <c r="D32" s="24"/>
      <c r="E32" s="24"/>
    </row>
    <row r="33" spans="1:5" ht="12.75">
      <c r="A33" s="25" t="s">
        <v>33</v>
      </c>
      <c r="B33" s="26">
        <v>65</v>
      </c>
      <c r="C33" s="24"/>
      <c r="D33" s="24" t="s">
        <v>41</v>
      </c>
      <c r="E33" s="24"/>
    </row>
    <row r="34" spans="1:5" ht="12.75">
      <c r="A34" s="25" t="s">
        <v>34</v>
      </c>
      <c r="B34" s="26">
        <v>65</v>
      </c>
      <c r="C34" s="24"/>
      <c r="D34" s="24" t="s">
        <v>41</v>
      </c>
      <c r="E34" s="24"/>
    </row>
    <row r="35" spans="1:5" ht="12.75">
      <c r="A35" s="25" t="s">
        <v>35</v>
      </c>
      <c r="B35" s="26">
        <v>65</v>
      </c>
      <c r="C35" s="24"/>
      <c r="D35" s="24" t="s">
        <v>41</v>
      </c>
      <c r="E35" s="24"/>
    </row>
    <row r="36" spans="1:5" ht="12.75">
      <c r="A36" s="25" t="s">
        <v>36</v>
      </c>
      <c r="B36" s="26">
        <v>65</v>
      </c>
      <c r="C36" s="24"/>
      <c r="D36" s="24" t="s">
        <v>41</v>
      </c>
      <c r="E36" s="24"/>
    </row>
    <row r="37" spans="1:5" ht="12.75">
      <c r="A37" s="25" t="s">
        <v>37</v>
      </c>
      <c r="B37" s="26">
        <v>65</v>
      </c>
      <c r="C37" s="24"/>
      <c r="D37" s="24" t="s">
        <v>41</v>
      </c>
      <c r="E37" s="24"/>
    </row>
    <row r="40" ht="15">
      <c r="A40" s="29" t="s">
        <v>78</v>
      </c>
    </row>
  </sheetData>
  <sheetProtection/>
  <hyperlinks>
    <hyperlink ref="A40" location="MENU!A1" display="MENU"/>
  </hyperlink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15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3" customWidth="1"/>
    <col min="2" max="2" width="68.7109375" style="3" bestFit="1" customWidth="1"/>
    <col min="3" max="16384" width="9.140625" style="3" customWidth="1"/>
  </cols>
  <sheetData>
    <row r="1" s="47" customFormat="1" ht="22.5" customHeight="1">
      <c r="B1" s="49" t="s">
        <v>91</v>
      </c>
    </row>
    <row r="2" s="47" customFormat="1" ht="18.75" customHeight="1">
      <c r="B2" s="49" t="s">
        <v>92</v>
      </c>
    </row>
    <row r="3" s="47" customFormat="1" ht="15.75" customHeight="1"/>
    <row r="4" s="47" customFormat="1" ht="33.75" customHeight="1">
      <c r="B4" s="48" t="s">
        <v>84</v>
      </c>
    </row>
    <row r="5" s="47" customFormat="1" ht="33.75" customHeight="1">
      <c r="B5" s="48" t="s">
        <v>85</v>
      </c>
    </row>
    <row r="6" s="47" customFormat="1" ht="33.75" customHeight="1">
      <c r="B6" s="48" t="s">
        <v>86</v>
      </c>
    </row>
    <row r="7" s="47" customFormat="1" ht="33.75" customHeight="1">
      <c r="B7" s="48" t="s">
        <v>87</v>
      </c>
    </row>
    <row r="8" s="47" customFormat="1" ht="33.75" customHeight="1">
      <c r="B8" s="48" t="s">
        <v>88</v>
      </c>
    </row>
    <row r="9" s="47" customFormat="1" ht="33.75" customHeight="1">
      <c r="B9" s="48" t="s">
        <v>89</v>
      </c>
    </row>
    <row r="10" s="47" customFormat="1" ht="33.75" customHeight="1">
      <c r="B10" s="48" t="s">
        <v>90</v>
      </c>
    </row>
    <row r="11" s="47" customFormat="1" ht="33.75" customHeight="1">
      <c r="B11" s="48" t="s">
        <v>180</v>
      </c>
    </row>
    <row r="12" s="47" customFormat="1" ht="33.75" customHeight="1">
      <c r="B12" s="50" t="s">
        <v>179</v>
      </c>
    </row>
    <row r="15" ht="18">
      <c r="B15" s="42" t="s">
        <v>78</v>
      </c>
    </row>
  </sheetData>
  <hyperlinks>
    <hyperlink ref="B15" location="MENU!A1" display="MEN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Barontini</dc:creator>
  <cp:keywords/>
  <dc:description/>
  <cp:lastModifiedBy>a.scatolini</cp:lastModifiedBy>
  <dcterms:created xsi:type="dcterms:W3CDTF">2012-01-16T13:29:06Z</dcterms:created>
  <dcterms:modified xsi:type="dcterms:W3CDTF">2013-06-03T15:58:41Z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